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76" windowWidth="15480" windowHeight="9120" activeTab="0"/>
  </bookViews>
  <sheets>
    <sheet name="svod" sheetId="1" r:id="rId1"/>
    <sheet name="раб" sheetId="2" r:id="rId2"/>
    <sheet name="prot" sheetId="3" r:id="rId3"/>
    <sheet name="коэфф" sheetId="4" r:id="rId4"/>
  </sheets>
  <definedNames>
    <definedName name="М17" localSheetId="1">'раб'!#REF!</definedName>
    <definedName name="_xlnm.Print_Area" localSheetId="0">'svod'!$A$1:$AM$126</definedName>
  </definedNames>
  <calcPr fullCalcOnLoad="1"/>
</workbook>
</file>

<file path=xl/comments1.xml><?xml version="1.0" encoding="utf-8"?>
<comments xmlns="http://schemas.openxmlformats.org/spreadsheetml/2006/main">
  <authors>
    <author>ministr</author>
  </authors>
  <commentList>
    <comment ref="A1" authorId="0">
      <text>
        <r>
          <rPr>
            <b/>
            <sz val="8"/>
            <rFont val="Tahoma"/>
            <family val="2"/>
          </rPr>
          <t>ministr: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<sst xmlns="http://schemas.openxmlformats.org/spreadsheetml/2006/main" count="1183" uniqueCount="171">
  <si>
    <t>Сергеева Нина</t>
  </si>
  <si>
    <t>Фамилия, Имя</t>
  </si>
  <si>
    <t>Вакатов Василий</t>
  </si>
  <si>
    <t>Киселев Андрей</t>
  </si>
  <si>
    <t>Ступников Геннадий</t>
  </si>
  <si>
    <t>Сумма очков</t>
  </si>
  <si>
    <t>Трубин Николай</t>
  </si>
  <si>
    <t>Неволин Юрий</t>
  </si>
  <si>
    <t>Группа М30</t>
  </si>
  <si>
    <t>Группа Ж30</t>
  </si>
  <si>
    <t>Отинова Марьяна</t>
  </si>
  <si>
    <t>Место</t>
  </si>
  <si>
    <t>Год рожд</t>
  </si>
  <si>
    <t>Пьянкова Александра</t>
  </si>
  <si>
    <t>Шестакова Валентина</t>
  </si>
  <si>
    <t>Негашев Всеволод</t>
  </si>
  <si>
    <t>Левицкий Владимир</t>
  </si>
  <si>
    <t>Казаринов Николай</t>
  </si>
  <si>
    <t>Колчанова Инга</t>
  </si>
  <si>
    <t>Коняев Сергей</t>
  </si>
  <si>
    <t>Саврасова Фаина</t>
  </si>
  <si>
    <t>Сыропятов Валерий</t>
  </si>
  <si>
    <t>Саврасов Юрий</t>
  </si>
  <si>
    <t>Букирева Галина</t>
  </si>
  <si>
    <t>Сбитнев Игорь</t>
  </si>
  <si>
    <t>Попов Сергей</t>
  </si>
  <si>
    <t>Неволин Павел</t>
  </si>
  <si>
    <t>Никифоров Андрей</t>
  </si>
  <si>
    <t>Сбитнев Олег</t>
  </si>
  <si>
    <t>Васенков Константин</t>
  </si>
  <si>
    <t>Семеновых Ольга</t>
  </si>
  <si>
    <t>Васенкова Валентина</t>
  </si>
  <si>
    <t>Приймак Ольга</t>
  </si>
  <si>
    <t>Колесников Владимир</t>
  </si>
  <si>
    <t>Нурисламов Анвар</t>
  </si>
  <si>
    <t>Бургонутдинов Альберт</t>
  </si>
  <si>
    <t>Федоров Сергей</t>
  </si>
  <si>
    <t>Крюков Игорь</t>
  </si>
  <si>
    <t>Зеленин Валентин</t>
  </si>
  <si>
    <t>Киселева Елена</t>
  </si>
  <si>
    <t>Румянцева Лариса</t>
  </si>
  <si>
    <t>Добында Татьяна</t>
  </si>
  <si>
    <t>Глухов Николай</t>
  </si>
  <si>
    <t>Шакиров Николай</t>
  </si>
  <si>
    <t>Щекин Владимир</t>
  </si>
  <si>
    <t>Прохоров Александр</t>
  </si>
  <si>
    <t>Майков Владимир</t>
  </si>
  <si>
    <t>Павленко Елена</t>
  </si>
  <si>
    <t>Говер Вера</t>
  </si>
  <si>
    <t>Харпак Ирина</t>
  </si>
  <si>
    <t>Пикулев Александр</t>
  </si>
  <si>
    <t>Павленко Валентин</t>
  </si>
  <si>
    <t>Захаров Алексей</t>
  </si>
  <si>
    <t>Новиков Валерий</t>
  </si>
  <si>
    <t>есть</t>
  </si>
  <si>
    <t>Тек рез</t>
  </si>
  <si>
    <t>Хренникова Татьяна</t>
  </si>
  <si>
    <t>Нохрин Владимир</t>
  </si>
  <si>
    <t>Смолев Александр</t>
  </si>
  <si>
    <t>Бургонутдинов Александр</t>
  </si>
  <si>
    <t>Буторин Александр</t>
  </si>
  <si>
    <t>Панькова Ксения</t>
  </si>
  <si>
    <t>Котельников Геннадий</t>
  </si>
  <si>
    <t>Шарифуллин Зинур</t>
  </si>
  <si>
    <t>Павлов Сергей</t>
  </si>
  <si>
    <t>Дроздов Михаил</t>
  </si>
  <si>
    <t>Кирток Елена</t>
  </si>
  <si>
    <t>Бычков Виктор</t>
  </si>
  <si>
    <t>Тюняткин Серж</t>
  </si>
  <si>
    <t>Попова Людмила</t>
  </si>
  <si>
    <t>Сопова Юлия</t>
  </si>
  <si>
    <t>Тупицын Анатолий</t>
  </si>
  <si>
    <t>Нелюбин Владимир</t>
  </si>
  <si>
    <t>Толокнов Владимир</t>
  </si>
  <si>
    <t>Балтачева Светлана</t>
  </si>
  <si>
    <t>Группа М50</t>
  </si>
  <si>
    <t>Группа МВЕТ</t>
  </si>
  <si>
    <t>Группа Ж50</t>
  </si>
  <si>
    <t>Группа ЖВЕТ</t>
  </si>
  <si>
    <t/>
  </si>
  <si>
    <t>Кечкин Денис</t>
  </si>
  <si>
    <t>Чураков Анатолий</t>
  </si>
  <si>
    <t>Половинкин Сергей</t>
  </si>
  <si>
    <t>Пирожков Павел</t>
  </si>
  <si>
    <t>Пермякова Валентина</t>
  </si>
  <si>
    <t>Федорова Тамара</t>
  </si>
  <si>
    <t>Гутина Александра</t>
  </si>
  <si>
    <t>Кузнецов Константин</t>
  </si>
  <si>
    <t>Анисимов Анатолий</t>
  </si>
  <si>
    <t>Яшков Иван</t>
  </si>
  <si>
    <t>Бережных Вера</t>
  </si>
  <si>
    <t>Шардина Наталья</t>
  </si>
  <si>
    <t>Лопатка Евгений</t>
  </si>
  <si>
    <t>Бушкова Фаина</t>
  </si>
  <si>
    <t>Лобанов Дмитрий</t>
  </si>
  <si>
    <t>Говер Альфред</t>
  </si>
  <si>
    <t>Аверина Светлана</t>
  </si>
  <si>
    <t>Иванов Константин</t>
  </si>
  <si>
    <t>Румянцев Иван</t>
  </si>
  <si>
    <t>Шемелин Александр</t>
  </si>
  <si>
    <t>Копылова Наталья</t>
  </si>
  <si>
    <t>Федорова Вероника</t>
  </si>
  <si>
    <t>Кожин Игорь</t>
  </si>
  <si>
    <t>Косякин Александр</t>
  </si>
  <si>
    <t>Кубок Победы 07.05</t>
  </si>
  <si>
    <t>Чемп края  27.08</t>
  </si>
  <si>
    <t>Перв Перми 10.09</t>
  </si>
  <si>
    <t>Селиванов Станислав</t>
  </si>
  <si>
    <t>Горбунов Михаил</t>
  </si>
  <si>
    <t>Сапунов Роман</t>
  </si>
  <si>
    <t>Титова Нина</t>
  </si>
  <si>
    <t>Ефремов Владимир</t>
  </si>
  <si>
    <t>Паршаков Алексей</t>
  </si>
  <si>
    <t>Марфин Андрей</t>
  </si>
  <si>
    <t>Просвирнин Владимир</t>
  </si>
  <si>
    <t>Евграфов Алексей</t>
  </si>
  <si>
    <t>Половинкин Владимир</t>
  </si>
  <si>
    <t>Сайдаков Дмитрий</t>
  </si>
  <si>
    <t>Кожевников Александр</t>
  </si>
  <si>
    <t>Результаты Кубка ветеранов - 2016</t>
  </si>
  <si>
    <t>Килина Ангелина</t>
  </si>
  <si>
    <t>Тымкив Софья</t>
  </si>
  <si>
    <t>Петухова Евгения</t>
  </si>
  <si>
    <t>Ярина Людмила</t>
  </si>
  <si>
    <t>Истомина Ольга</t>
  </si>
  <si>
    <t>Ноговицин Геннадий</t>
  </si>
  <si>
    <t>Несынов Сергей</t>
  </si>
  <si>
    <t>Кадыров Раис</t>
  </si>
  <si>
    <t>Шаврин Александр</t>
  </si>
  <si>
    <t>Габова Надежда</t>
  </si>
  <si>
    <t>Силин Александр</t>
  </si>
  <si>
    <t>Приймак Евгений</t>
  </si>
  <si>
    <t>Костарева Евгения</t>
  </si>
  <si>
    <t>Мазанов Владимир</t>
  </si>
  <si>
    <t>Сбитнев  Олег</t>
  </si>
  <si>
    <t>Сбитнев  Игорь</t>
  </si>
  <si>
    <t>МЖ30</t>
  </si>
  <si>
    <t>МЖ50</t>
  </si>
  <si>
    <t>МЖвет</t>
  </si>
  <si>
    <t>Кубок края 26.11</t>
  </si>
  <si>
    <t>Кубок края 27.11</t>
  </si>
  <si>
    <t>Приз НГ 25.12</t>
  </si>
  <si>
    <t>Рожд. Гонка 4.01</t>
  </si>
  <si>
    <t>Чемп края 14.01</t>
  </si>
  <si>
    <t>Чемп края 15.01</t>
  </si>
  <si>
    <t>Перв Перми 19.02</t>
  </si>
  <si>
    <t>Чемп края 11.03</t>
  </si>
  <si>
    <t>Чемп края 12.03</t>
  </si>
  <si>
    <t>Перв Перми 29.04</t>
  </si>
  <si>
    <t>Перв Перми 30.04</t>
  </si>
  <si>
    <t>Перв края 27.05</t>
  </si>
  <si>
    <t>Перв края 28.05</t>
  </si>
  <si>
    <t>Чемп. Края 03.06</t>
  </si>
  <si>
    <t>Чемп края 04.06</t>
  </si>
  <si>
    <t>Пер-во края 17.06</t>
  </si>
  <si>
    <t>Перв края 18.06</t>
  </si>
  <si>
    <t>Мем Брызг 20.08</t>
  </si>
  <si>
    <t>Чемп края  26.08</t>
  </si>
  <si>
    <t>Памяти друзей 02.09</t>
  </si>
  <si>
    <t>Приз Поляр зв 03.09</t>
  </si>
  <si>
    <t>Перв края 23.09</t>
  </si>
  <si>
    <t>Перв края 24.09</t>
  </si>
  <si>
    <t>Зол осень 01.10</t>
  </si>
  <si>
    <t>Чемп края 07.10</t>
  </si>
  <si>
    <t>Хренников Эдуард</t>
  </si>
  <si>
    <t>Участник из другой группы</t>
  </si>
  <si>
    <t xml:space="preserve">Сумма 14 лучших </t>
  </si>
  <si>
    <t>Дылдин Александр</t>
  </si>
  <si>
    <t>Лавринович Ольга</t>
  </si>
  <si>
    <t>Багрецов Александр</t>
  </si>
  <si>
    <t>Багуневич Наталия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</si>
</sst>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h:mm:ss;@"/>
  </numFmts>
  <fonts count="62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6"/>
      <name val="Arial Cyr"/>
      <family val="2"/>
    </font>
    <font>
      <sz val="10"/>
      <color indexed="8"/>
      <name val="Arial Cyr"/>
      <family val="2"/>
    </font>
    <font>
      <sz val="10"/>
      <name val="Arial Unicode MS"/>
      <family val="2"/>
    </font>
    <font>
      <sz val="10"/>
      <color indexed="10"/>
      <name val="Arial Cyr"/>
      <family val="2"/>
    </font>
    <font>
      <sz val="18"/>
      <color indexed="10"/>
      <name val="Arial Cyr"/>
      <family val="2"/>
    </font>
    <font>
      <sz val="8"/>
      <name val="Times New Roman Cyr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48"/>
      <name val="Arial Cyr"/>
      <family val="2"/>
    </font>
    <font>
      <sz val="12"/>
      <color indexed="10"/>
      <name val="Arial Cyr"/>
      <family val="2"/>
    </font>
    <font>
      <sz val="10"/>
      <color indexed="17"/>
      <name val="Arial Cyr"/>
      <family val="0"/>
    </font>
    <font>
      <b/>
      <sz val="10"/>
      <color indexed="17"/>
      <name val="Arial Cyr"/>
      <family val="2"/>
    </font>
    <font>
      <sz val="8"/>
      <name val="Arial Cyr"/>
      <family val="0"/>
    </font>
    <font>
      <sz val="14"/>
      <name val="Times New Roman"/>
      <family val="1"/>
    </font>
    <font>
      <b/>
      <sz val="9"/>
      <name val="Arial Cyr"/>
      <family val="2"/>
    </font>
    <font>
      <sz val="20"/>
      <name val="Arial Cyr"/>
      <family val="0"/>
    </font>
    <font>
      <i/>
      <sz val="10"/>
      <name val="Arial Cyr"/>
      <family val="0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0" fontId="9" fillId="32" borderId="0" xfId="0" applyFont="1" applyFill="1" applyAlignment="1">
      <alignment/>
    </xf>
    <xf numFmtId="0" fontId="16" fillId="0" borderId="0" xfId="0" applyFont="1" applyAlignment="1">
      <alignment/>
    </xf>
    <xf numFmtId="1" fontId="17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" fontId="7" fillId="33" borderId="10" xfId="0" applyNumberFormat="1" applyFont="1" applyFill="1" applyBorder="1" applyAlignment="1" applyProtection="1">
      <alignment horizontal="center"/>
      <protection/>
    </xf>
    <xf numFmtId="1" fontId="7" fillId="33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2" fillId="33" borderId="13" xfId="0" applyFont="1" applyFill="1" applyBorder="1" applyAlignment="1">
      <alignment horizontal="center" vertical="top" wrapText="1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5" xfId="0" applyFill="1" applyBorder="1" applyAlignment="1">
      <alignment/>
    </xf>
    <xf numFmtId="0" fontId="60" fillId="0" borderId="0" xfId="0" applyFont="1" applyAlignment="1">
      <alignment horizontal="justify" vertical="center"/>
    </xf>
    <xf numFmtId="0" fontId="60" fillId="0" borderId="16" xfId="0" applyFont="1" applyBorder="1" applyAlignment="1">
      <alignment horizontal="justify" vertical="center" wrapText="1"/>
    </xf>
    <xf numFmtId="0" fontId="19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7" fillId="33" borderId="17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20" fillId="33" borderId="18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" fontId="7" fillId="33" borderId="10" xfId="0" applyNumberFormat="1" applyFont="1" applyFill="1" applyBorder="1" applyAlignment="1" applyProtection="1">
      <alignment horizontal="left"/>
      <protection/>
    </xf>
    <xf numFmtId="0" fontId="5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1" fillId="0" borderId="10" xfId="0" applyFont="1" applyBorder="1" applyAlignment="1">
      <alignment horizontal="justify" vertical="center" wrapText="1"/>
    </xf>
    <xf numFmtId="0" fontId="61" fillId="0" borderId="10" xfId="0" applyFont="1" applyBorder="1" applyAlignment="1">
      <alignment horizontal="justify" vertical="center"/>
    </xf>
    <xf numFmtId="0" fontId="0" fillId="0" borderId="0" xfId="0" applyBorder="1" applyAlignment="1">
      <alignment/>
    </xf>
    <xf numFmtId="1" fontId="7" fillId="33" borderId="14" xfId="0" applyNumberFormat="1" applyFont="1" applyFill="1" applyBorder="1" applyAlignment="1" applyProtection="1">
      <alignment horizontal="center"/>
      <protection/>
    </xf>
    <xf numFmtId="0" fontId="22" fillId="34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2" fillId="34" borderId="0" xfId="0" applyFont="1" applyFill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/>
    </xf>
    <xf numFmtId="1" fontId="23" fillId="33" borderId="10" xfId="0" applyNumberFormat="1" applyFont="1" applyFill="1" applyBorder="1" applyAlignment="1" applyProtection="1">
      <alignment horizontal="center"/>
      <protection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7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48"/>
  <sheetViews>
    <sheetView tabSelected="1" zoomScale="75" zoomScaleNormal="75" zoomScaleSheetLayoutView="75" workbookViewId="0" topLeftCell="A1">
      <selection activeCell="AF142" sqref="AF142"/>
    </sheetView>
  </sheetViews>
  <sheetFormatPr defaultColWidth="9.00390625" defaultRowHeight="12.75"/>
  <cols>
    <col min="1" max="1" width="7.625" style="0" customWidth="1"/>
    <col min="2" max="2" width="24.375" style="0" customWidth="1"/>
    <col min="3" max="7" width="6.25390625" style="0" customWidth="1"/>
    <col min="8" max="8" width="6.875" style="0" customWidth="1"/>
    <col min="9" max="9" width="7.25390625" style="0" customWidth="1"/>
    <col min="10" max="10" width="6.75390625" style="0" customWidth="1"/>
    <col min="11" max="12" width="6.25390625" style="0" customWidth="1"/>
    <col min="13" max="14" width="6.25390625" style="0" hidden="1" customWidth="1"/>
    <col min="15" max="17" width="7.00390625" style="0" hidden="1" customWidth="1"/>
    <col min="18" max="18" width="6.75390625" style="0" hidden="1" customWidth="1"/>
    <col min="19" max="19" width="6.875" style="0" hidden="1" customWidth="1"/>
    <col min="20" max="23" width="7.125" style="0" hidden="1" customWidth="1"/>
    <col min="24" max="24" width="6.25390625" style="0" hidden="1" customWidth="1"/>
    <col min="25" max="25" width="6.375" style="0" hidden="1" customWidth="1"/>
    <col min="26" max="29" width="7.125" style="0" hidden="1" customWidth="1"/>
    <col min="30" max="31" width="6.625" style="0" hidden="1" customWidth="1"/>
    <col min="34" max="34" width="9.125" style="0" hidden="1" customWidth="1"/>
    <col min="35" max="48" width="9.875" style="0" hidden="1" customWidth="1"/>
    <col min="49" max="49" width="9.125" style="0" hidden="1" customWidth="1"/>
    <col min="50" max="50" width="11.125" style="0" hidden="1" customWidth="1"/>
    <col min="51" max="52" width="9.125" style="0" hidden="1" customWidth="1"/>
    <col min="53" max="55" width="9.125" style="0" customWidth="1"/>
  </cols>
  <sheetData>
    <row r="1" spans="1:33" ht="20.25">
      <c r="A1" s="64" t="s">
        <v>119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1" ht="21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Z2" s="6"/>
      <c r="AA2" s="6"/>
      <c r="AB2" s="6"/>
      <c r="AC2" s="6"/>
      <c r="AD2" s="6"/>
      <c r="AE2" s="6"/>
    </row>
    <row r="3" spans="1:48" ht="33" customHeight="1">
      <c r="A3" s="25" t="s">
        <v>11</v>
      </c>
      <c r="B3" s="26" t="s">
        <v>1</v>
      </c>
      <c r="C3" s="27" t="s">
        <v>12</v>
      </c>
      <c r="D3" s="28" t="s">
        <v>139</v>
      </c>
      <c r="E3" s="28" t="s">
        <v>140</v>
      </c>
      <c r="F3" s="59" t="s">
        <v>141</v>
      </c>
      <c r="G3" s="28" t="s">
        <v>142</v>
      </c>
      <c r="H3" s="28" t="s">
        <v>143</v>
      </c>
      <c r="I3" s="28" t="s">
        <v>144</v>
      </c>
      <c r="J3" s="28" t="s">
        <v>145</v>
      </c>
      <c r="K3" s="28" t="s">
        <v>146</v>
      </c>
      <c r="L3" s="28" t="s">
        <v>147</v>
      </c>
      <c r="M3" s="28" t="s">
        <v>148</v>
      </c>
      <c r="N3" s="28" t="s">
        <v>149</v>
      </c>
      <c r="O3" s="28" t="s">
        <v>104</v>
      </c>
      <c r="P3" s="28" t="s">
        <v>150</v>
      </c>
      <c r="Q3" s="28" t="s">
        <v>151</v>
      </c>
      <c r="R3" s="28" t="s">
        <v>152</v>
      </c>
      <c r="S3" s="28" t="s">
        <v>153</v>
      </c>
      <c r="T3" s="28" t="s">
        <v>154</v>
      </c>
      <c r="U3" s="28" t="s">
        <v>155</v>
      </c>
      <c r="V3" s="28" t="s">
        <v>156</v>
      </c>
      <c r="W3" s="28" t="s">
        <v>157</v>
      </c>
      <c r="X3" s="28" t="s">
        <v>105</v>
      </c>
      <c r="Y3" s="28" t="s">
        <v>106</v>
      </c>
      <c r="Z3" s="28" t="s">
        <v>158</v>
      </c>
      <c r="AA3" s="28" t="s">
        <v>159</v>
      </c>
      <c r="AB3" s="28" t="s">
        <v>160</v>
      </c>
      <c r="AC3" s="28" t="s">
        <v>161</v>
      </c>
      <c r="AD3" s="28" t="s">
        <v>162</v>
      </c>
      <c r="AE3" s="28" t="s">
        <v>163</v>
      </c>
      <c r="AF3" s="33" t="s">
        <v>5</v>
      </c>
      <c r="AG3" s="44" t="s">
        <v>166</v>
      </c>
      <c r="AH3" s="21" t="s">
        <v>55</v>
      </c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</row>
    <row r="4" spans="1:34" ht="20.25" customHeight="1">
      <c r="A4" s="65" t="s">
        <v>8</v>
      </c>
      <c r="B4" s="66"/>
      <c r="C4" s="24"/>
      <c r="D4" s="24"/>
      <c r="E4" s="24"/>
      <c r="F4" s="24"/>
      <c r="G4" s="24"/>
      <c r="H4" s="24"/>
      <c r="I4" s="24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"/>
      <c r="Y4" s="1"/>
      <c r="Z4" s="18"/>
      <c r="AA4" s="18"/>
      <c r="AB4" s="18"/>
      <c r="AC4" s="18"/>
      <c r="AD4" s="18"/>
      <c r="AE4" s="18"/>
      <c r="AF4" s="18"/>
      <c r="AG4" s="29"/>
      <c r="AH4">
        <f aca="true" t="shared" si="0" ref="AH4:AH33">IF(AZ4=0,"",AZ4)</f>
      </c>
    </row>
    <row r="5" spans="1:52" ht="13.5" customHeight="1">
      <c r="A5" s="7">
        <v>1</v>
      </c>
      <c r="B5" s="4" t="s">
        <v>71</v>
      </c>
      <c r="C5" s="4">
        <v>1969</v>
      </c>
      <c r="D5" s="4">
        <v>816.7524343464149</v>
      </c>
      <c r="E5" s="4">
        <v>773.5181236673776</v>
      </c>
      <c r="F5" s="4">
        <v>985.4603174603175</v>
      </c>
      <c r="G5" s="4">
        <v>1122</v>
      </c>
      <c r="H5" s="40">
        <v>899.4402870322912</v>
      </c>
      <c r="I5" s="40">
        <v>1122</v>
      </c>
      <c r="J5" s="19">
        <v>998.3310294652601</v>
      </c>
      <c r="K5" s="19">
        <v>1059.2214285714288</v>
      </c>
      <c r="L5" s="19">
        <v>1122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"/>
      <c r="Z5" s="19"/>
      <c r="AA5" s="19"/>
      <c r="AB5" s="19"/>
      <c r="AC5" s="19"/>
      <c r="AD5" s="19"/>
      <c r="AE5" s="19"/>
      <c r="AF5" s="19">
        <f>SUM(D5:AE5)</f>
        <v>8898.72362054309</v>
      </c>
      <c r="AG5" s="29">
        <f>SUMIF(AI5:AQ5,"&gt;0")</f>
        <v>8898.723620543089</v>
      </c>
      <c r="AH5" s="22">
        <f t="shared" si="0"/>
      </c>
      <c r="AI5" s="16">
        <f>LARGE($D5:$AE5,1)</f>
        <v>1122</v>
      </c>
      <c r="AJ5" s="16">
        <f>LARGE($D5:$AE5,2)</f>
        <v>1122</v>
      </c>
      <c r="AK5" s="16">
        <f>LARGE($D5:$AE5,3)</f>
        <v>1122</v>
      </c>
      <c r="AL5" s="16">
        <f>LARGE($D5:$AE5,4)</f>
        <v>1059.2214285714288</v>
      </c>
      <c r="AM5" s="16">
        <f>LARGE($D5:$AE5,5)</f>
        <v>998.3310294652601</v>
      </c>
      <c r="AN5" s="16">
        <f>LARGE($D5:$AE5,6)</f>
        <v>985.4603174603175</v>
      </c>
      <c r="AO5" s="16">
        <f>LARGE($D5:$AE5,7)</f>
        <v>899.4402870322912</v>
      </c>
      <c r="AP5" s="16">
        <f>LARGE($D5:$AE5,8)</f>
        <v>816.7524343464149</v>
      </c>
      <c r="AQ5" s="16">
        <f>LARGE($D5:$AE5,9)</f>
        <v>773.5181236673776</v>
      </c>
      <c r="AR5" s="16" t="e">
        <f>LARGE($D5:$AE5,10)</f>
        <v>#NUM!</v>
      </c>
      <c r="AS5" s="16" t="e">
        <f>LARGE($D5:$AE5,11)</f>
        <v>#NUM!</v>
      </c>
      <c r="AT5" s="16" t="e">
        <f>LARGE($D5:$AE5,12)</f>
        <v>#NUM!</v>
      </c>
      <c r="AU5" s="16" t="e">
        <f>LARGE($D5:$AE5,13)</f>
        <v>#NUM!</v>
      </c>
      <c r="AV5" s="16" t="e">
        <f>LARGE($D5:$AE5,14)</f>
        <v>#NUM!</v>
      </c>
      <c r="AW5" s="13" t="s">
        <v>54</v>
      </c>
      <c r="AX5" s="20" t="e">
        <f>VLOOKUP(B5,prot!A:I,9,FALSE)</f>
        <v>#N/A</v>
      </c>
      <c r="AY5" s="10" t="b">
        <f>ISERROR(AX5)</f>
        <v>1</v>
      </c>
      <c r="AZ5" s="9">
        <f>IF(AY5,0,AX5)</f>
        <v>0</v>
      </c>
    </row>
    <row r="6" spans="1:52" ht="12.75" customHeight="1">
      <c r="A6" s="7">
        <v>2</v>
      </c>
      <c r="B6" s="4" t="s">
        <v>34</v>
      </c>
      <c r="C6" s="4">
        <v>1970</v>
      </c>
      <c r="D6" s="4">
        <v>741.8997568224805</v>
      </c>
      <c r="E6" s="4">
        <v>764.5963172804535</v>
      </c>
      <c r="F6" s="4">
        <v>1070.2148499210111</v>
      </c>
      <c r="G6" s="4">
        <v>970.6449978894045</v>
      </c>
      <c r="H6" s="40">
        <v>1004.461627236007</v>
      </c>
      <c r="I6" s="40">
        <v>1008.9390243902441</v>
      </c>
      <c r="J6" s="19">
        <v>1028.873015873016</v>
      </c>
      <c r="K6" s="19" t="s">
        <v>79</v>
      </c>
      <c r="L6" s="19" t="s">
        <v>79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"/>
      <c r="Z6" s="19"/>
      <c r="AA6" s="19"/>
      <c r="AB6" s="19"/>
      <c r="AC6" s="19"/>
      <c r="AD6" s="19"/>
      <c r="AE6" s="19"/>
      <c r="AF6" s="19">
        <f>SUM(D6:AE6)</f>
        <v>6589.629589412617</v>
      </c>
      <c r="AG6" s="29">
        <f>SUMIF(AI6:AV6,"&gt;0")</f>
        <v>6589.629589412616</v>
      </c>
      <c r="AH6" s="22">
        <f t="shared" si="0"/>
      </c>
      <c r="AI6" s="16">
        <f>LARGE($D6:$AE6,1)</f>
        <v>1070.2148499210111</v>
      </c>
      <c r="AJ6" s="16">
        <f>LARGE($D6:$AE6,2)</f>
        <v>1028.873015873016</v>
      </c>
      <c r="AK6" s="16">
        <f>LARGE($D6:$AE6,3)</f>
        <v>1008.9390243902441</v>
      </c>
      <c r="AL6" s="16">
        <f>LARGE($D6:$AE6,4)</f>
        <v>1004.461627236007</v>
      </c>
      <c r="AM6" s="16">
        <f>LARGE($D6:$AE6,5)</f>
        <v>970.6449978894045</v>
      </c>
      <c r="AN6" s="16">
        <f>LARGE($D6:$AE6,6)</f>
        <v>764.5963172804535</v>
      </c>
      <c r="AO6" s="16">
        <f>LARGE($D6:$AE6,7)</f>
        <v>741.8997568224805</v>
      </c>
      <c r="AP6" s="16" t="e">
        <f>LARGE($D6:$AE6,8)</f>
        <v>#NUM!</v>
      </c>
      <c r="AQ6" s="16" t="e">
        <f>LARGE($D6:$AE6,9)</f>
        <v>#NUM!</v>
      </c>
      <c r="AR6" s="16" t="e">
        <f>LARGE($D6:$AE6,10)</f>
        <v>#NUM!</v>
      </c>
      <c r="AS6" s="16" t="e">
        <f>LARGE($D6:$AE6,11)</f>
        <v>#NUM!</v>
      </c>
      <c r="AT6" s="16" t="e">
        <f>LARGE($D6:$AE6,12)</f>
        <v>#NUM!</v>
      </c>
      <c r="AU6" s="16" t="e">
        <f>LARGE($D6:$AE6,13)</f>
        <v>#NUM!</v>
      </c>
      <c r="AV6" s="16" t="e">
        <f>LARGE($D6:$AE6,14)</f>
        <v>#NUM!</v>
      </c>
      <c r="AW6" s="13" t="s">
        <v>54</v>
      </c>
      <c r="AX6" s="20" t="e">
        <f>VLOOKUP(B6,prot!A:I,9,FALSE)</f>
        <v>#N/A</v>
      </c>
      <c r="AY6" s="10" t="b">
        <f aca="true" t="shared" si="1" ref="AY6:AY64">ISERROR(AX6)</f>
        <v>1</v>
      </c>
      <c r="AZ6" s="9">
        <f aca="true" t="shared" si="2" ref="AZ6:AZ64">IF(AY6,0,AX6)</f>
        <v>0</v>
      </c>
    </row>
    <row r="7" spans="1:52" ht="13.5" customHeight="1">
      <c r="A7" s="7">
        <v>3</v>
      </c>
      <c r="B7" s="4" t="s">
        <v>89</v>
      </c>
      <c r="C7" s="4">
        <v>1983</v>
      </c>
      <c r="D7" s="4">
        <v>742.7213695395513</v>
      </c>
      <c r="E7" s="4">
        <v>762.2496147919879</v>
      </c>
      <c r="F7" s="4">
        <v>1020</v>
      </c>
      <c r="G7" s="4">
        <v>979.2379182156134</v>
      </c>
      <c r="H7" s="40" t="s">
        <v>79</v>
      </c>
      <c r="I7" s="40" t="s">
        <v>79</v>
      </c>
      <c r="J7" s="19">
        <v>1020</v>
      </c>
      <c r="K7" s="19">
        <v>1020</v>
      </c>
      <c r="L7" s="19">
        <v>1011.2877792378449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"/>
      <c r="Z7" s="19"/>
      <c r="AA7" s="19"/>
      <c r="AB7" s="19"/>
      <c r="AC7" s="19"/>
      <c r="AD7" s="19"/>
      <c r="AE7" s="19"/>
      <c r="AF7" s="19">
        <f>SUM(D7:AE7)</f>
        <v>6555.496681784997</v>
      </c>
      <c r="AG7" s="29">
        <f>SUMIF(AI7:AQ7,"&gt;0")</f>
        <v>6555.496681784998</v>
      </c>
      <c r="AH7" s="22">
        <f t="shared" si="0"/>
      </c>
      <c r="AI7" s="16">
        <f>LARGE($D7:$AE7,1)</f>
        <v>1020</v>
      </c>
      <c r="AJ7" s="16">
        <f>LARGE($D7:$AE7,2)</f>
        <v>1020</v>
      </c>
      <c r="AK7" s="16">
        <f>LARGE($D7:$AE7,3)</f>
        <v>1020</v>
      </c>
      <c r="AL7" s="16">
        <f>LARGE($D7:$AE7,4)</f>
        <v>1011.2877792378449</v>
      </c>
      <c r="AM7" s="16">
        <f>LARGE($D7:$AE7,5)</f>
        <v>979.2379182156134</v>
      </c>
      <c r="AN7" s="16">
        <f>LARGE($D7:$AE7,6)</f>
        <v>762.2496147919879</v>
      </c>
      <c r="AO7" s="16">
        <f>LARGE($D7:$AE7,7)</f>
        <v>742.7213695395513</v>
      </c>
      <c r="AP7" s="16" t="e">
        <f>LARGE($D7:$AE7,8)</f>
        <v>#NUM!</v>
      </c>
      <c r="AQ7" s="16" t="e">
        <f>LARGE($D7:$AE7,9)</f>
        <v>#NUM!</v>
      </c>
      <c r="AR7" s="16" t="e">
        <f>LARGE($D7:$AE7,10)</f>
        <v>#NUM!</v>
      </c>
      <c r="AS7" s="16" t="e">
        <f>LARGE($D7:$AE7,11)</f>
        <v>#NUM!</v>
      </c>
      <c r="AT7" s="16" t="e">
        <f>LARGE($D7:$AE7,12)</f>
        <v>#NUM!</v>
      </c>
      <c r="AU7" s="16" t="e">
        <f>LARGE($D7:$AE7,13)</f>
        <v>#NUM!</v>
      </c>
      <c r="AV7" s="16" t="e">
        <f>LARGE($D7:$AE7,14)</f>
        <v>#NUM!</v>
      </c>
      <c r="AW7" s="13" t="s">
        <v>54</v>
      </c>
      <c r="AX7" s="20" t="e">
        <f>VLOOKUP(B7,prot!A:I,9,FALSE)</f>
        <v>#N/A</v>
      </c>
      <c r="AY7" s="10" t="b">
        <f t="shared" si="1"/>
        <v>1</v>
      </c>
      <c r="AZ7" s="9">
        <f t="shared" si="2"/>
        <v>0</v>
      </c>
    </row>
    <row r="8" spans="1:52" ht="13.5" customHeight="1">
      <c r="A8" s="7">
        <v>4</v>
      </c>
      <c r="B8" s="4" t="s">
        <v>52</v>
      </c>
      <c r="C8" s="4">
        <v>1970</v>
      </c>
      <c r="D8" s="4">
        <v>468.1621483375959</v>
      </c>
      <c r="E8" s="4">
        <v>559.3834196891193</v>
      </c>
      <c r="F8" s="4" t="s">
        <v>79</v>
      </c>
      <c r="G8" s="4" t="s">
        <v>79</v>
      </c>
      <c r="H8" s="40">
        <v>593.7012278308322</v>
      </c>
      <c r="I8" s="40">
        <v>730.1504517755833</v>
      </c>
      <c r="J8" s="19" t="s">
        <v>79</v>
      </c>
      <c r="K8" s="19" t="s">
        <v>79</v>
      </c>
      <c r="L8" s="19">
        <v>822.4862879529873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"/>
      <c r="Z8" s="19"/>
      <c r="AA8" s="19"/>
      <c r="AB8" s="19"/>
      <c r="AC8" s="19"/>
      <c r="AD8" s="19"/>
      <c r="AE8" s="19"/>
      <c r="AF8" s="19">
        <f>SUM(D8:AE8)</f>
        <v>3173.883535586118</v>
      </c>
      <c r="AG8" s="29">
        <f>SUMIF(AI8:AQ8,"&gt;0")</f>
        <v>3173.8835355861183</v>
      </c>
      <c r="AH8" s="22">
        <f t="shared" si="0"/>
      </c>
      <c r="AI8" s="16">
        <f>LARGE($D8:$AE8,1)</f>
        <v>822.4862879529873</v>
      </c>
      <c r="AJ8" s="16">
        <f>LARGE($D8:$AE8,2)</f>
        <v>730.1504517755833</v>
      </c>
      <c r="AK8" s="16">
        <f>LARGE($D8:$AE8,3)</f>
        <v>593.7012278308322</v>
      </c>
      <c r="AL8" s="16">
        <f>LARGE($D8:$AE8,4)</f>
        <v>559.3834196891193</v>
      </c>
      <c r="AM8" s="16">
        <f>LARGE($D8:$AE8,5)</f>
        <v>468.1621483375959</v>
      </c>
      <c r="AN8" s="16" t="e">
        <f>LARGE($D8:$AE8,6)</f>
        <v>#NUM!</v>
      </c>
      <c r="AO8" s="16" t="e">
        <f>LARGE($D8:$AE8,7)</f>
        <v>#NUM!</v>
      </c>
      <c r="AP8" s="16" t="e">
        <f>LARGE($D8:$AE8,8)</f>
        <v>#NUM!</v>
      </c>
      <c r="AQ8" s="16" t="e">
        <f>LARGE($D8:$AE8,9)</f>
        <v>#NUM!</v>
      </c>
      <c r="AR8" s="16" t="e">
        <f>LARGE($D8:$AE8,10)</f>
        <v>#NUM!</v>
      </c>
      <c r="AS8" s="16" t="e">
        <f>LARGE($D8:$AE8,11)</f>
        <v>#NUM!</v>
      </c>
      <c r="AT8" s="16" t="e">
        <f>LARGE($D8:$AE8,12)</f>
        <v>#NUM!</v>
      </c>
      <c r="AU8" s="16" t="e">
        <f>LARGE($D8:$AE8,13)</f>
        <v>#NUM!</v>
      </c>
      <c r="AV8" s="16" t="e">
        <f>LARGE($D8:$AE8,14)</f>
        <v>#NUM!</v>
      </c>
      <c r="AW8" s="13" t="s">
        <v>54</v>
      </c>
      <c r="AX8" s="20" t="e">
        <f>VLOOKUP(B8,prot!A:I,9,FALSE)</f>
        <v>#N/A</v>
      </c>
      <c r="AY8" s="10" t="b">
        <f t="shared" si="1"/>
        <v>1</v>
      </c>
      <c r="AZ8" s="9">
        <f t="shared" si="2"/>
        <v>0</v>
      </c>
    </row>
    <row r="9" spans="1:52" ht="13.5" customHeight="1">
      <c r="A9" s="7">
        <v>5</v>
      </c>
      <c r="B9" s="4" t="s">
        <v>65</v>
      </c>
      <c r="C9" s="4">
        <v>1977</v>
      </c>
      <c r="D9" s="4" t="s">
        <v>79</v>
      </c>
      <c r="E9" s="4" t="s">
        <v>79</v>
      </c>
      <c r="F9" s="4">
        <v>766.0222045995243</v>
      </c>
      <c r="G9" s="4">
        <v>793.6920842411038</v>
      </c>
      <c r="H9" s="40" t="s">
        <v>79</v>
      </c>
      <c r="I9" s="40" t="s">
        <v>79</v>
      </c>
      <c r="J9" s="19" t="s">
        <v>79</v>
      </c>
      <c r="K9" s="19">
        <v>748.7675145024543</v>
      </c>
      <c r="L9" s="19">
        <v>810.4172588832486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"/>
      <c r="Z9" s="19"/>
      <c r="AA9" s="19"/>
      <c r="AB9" s="19"/>
      <c r="AC9" s="19"/>
      <c r="AD9" s="19"/>
      <c r="AE9" s="19"/>
      <c r="AF9" s="19">
        <f>SUM(D9:AE9)</f>
        <v>3118.899062226331</v>
      </c>
      <c r="AG9" s="29">
        <f>SUMIF(AI9:AQ9,"&gt;0")</f>
        <v>3118.899062226331</v>
      </c>
      <c r="AH9" s="22">
        <f t="shared" si="0"/>
      </c>
      <c r="AI9" s="16">
        <f>LARGE($D9:$AE9,1)</f>
        <v>810.4172588832486</v>
      </c>
      <c r="AJ9" s="16">
        <f>LARGE($D9:$AE9,2)</f>
        <v>793.6920842411038</v>
      </c>
      <c r="AK9" s="16">
        <f>LARGE($D9:$AE9,3)</f>
        <v>766.0222045995243</v>
      </c>
      <c r="AL9" s="16">
        <f>LARGE($D9:$AE9,4)</f>
        <v>748.7675145024543</v>
      </c>
      <c r="AM9" s="16" t="e">
        <f>LARGE($D9:$AE9,5)</f>
        <v>#NUM!</v>
      </c>
      <c r="AN9" s="16" t="e">
        <f>LARGE($D9:$AE9,6)</f>
        <v>#NUM!</v>
      </c>
      <c r="AO9" s="16" t="e">
        <f>LARGE($D9:$AE9,7)</f>
        <v>#NUM!</v>
      </c>
      <c r="AP9" s="16" t="e">
        <f>LARGE($D9:$AE9,8)</f>
        <v>#NUM!</v>
      </c>
      <c r="AQ9" s="16" t="e">
        <f>LARGE($D9:$AE9,9)</f>
        <v>#NUM!</v>
      </c>
      <c r="AR9" s="16" t="e">
        <f>LARGE($D9:$AE9,10)</f>
        <v>#NUM!</v>
      </c>
      <c r="AS9" s="16" t="e">
        <f>LARGE($D9:$AE9,11)</f>
        <v>#NUM!</v>
      </c>
      <c r="AT9" s="16" t="e">
        <f>LARGE($D9:$AE9,12)</f>
        <v>#NUM!</v>
      </c>
      <c r="AU9" s="16" t="e">
        <f>LARGE($D9:$AE9,13)</f>
        <v>#NUM!</v>
      </c>
      <c r="AV9" s="16" t="e">
        <f>LARGE($D9:$AE9,14)</f>
        <v>#NUM!</v>
      </c>
      <c r="AW9" s="13" t="s">
        <v>54</v>
      </c>
      <c r="AX9" s="20" t="e">
        <f>VLOOKUP(B9,prot!A:I,9,FALSE)</f>
        <v>#N/A</v>
      </c>
      <c r="AY9" s="10" t="b">
        <f t="shared" si="1"/>
        <v>1</v>
      </c>
      <c r="AZ9" s="9">
        <f t="shared" si="2"/>
        <v>0</v>
      </c>
    </row>
    <row r="10" spans="1:52" ht="13.5" customHeight="1">
      <c r="A10" s="7">
        <v>6</v>
      </c>
      <c r="B10" s="4" t="s">
        <v>94</v>
      </c>
      <c r="C10" s="4">
        <v>1984</v>
      </c>
      <c r="D10" s="4" t="s">
        <v>79</v>
      </c>
      <c r="E10" s="4" t="s">
        <v>79</v>
      </c>
      <c r="F10" s="4">
        <v>799.5642795513373</v>
      </c>
      <c r="G10" s="4">
        <v>713.0193811628695</v>
      </c>
      <c r="H10" s="40" t="s">
        <v>79</v>
      </c>
      <c r="I10" s="40" t="s">
        <v>79</v>
      </c>
      <c r="J10" s="19" t="s">
        <v>79</v>
      </c>
      <c r="K10" s="19">
        <v>598.7688302027152</v>
      </c>
      <c r="L10" s="19">
        <v>722.8102878716375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"/>
      <c r="Z10" s="19"/>
      <c r="AA10" s="19"/>
      <c r="AB10" s="19"/>
      <c r="AC10" s="19"/>
      <c r="AD10" s="19"/>
      <c r="AE10" s="19"/>
      <c r="AF10" s="19">
        <f>SUM(D10:AE10)</f>
        <v>2834.162778788559</v>
      </c>
      <c r="AG10" s="29">
        <f>SUMIF(AI10:AQ10,"&gt;0")</f>
        <v>2834.16277878856</v>
      </c>
      <c r="AH10" s="22">
        <f t="shared" si="0"/>
      </c>
      <c r="AI10" s="16">
        <f>LARGE($D10:$AE10,1)</f>
        <v>799.5642795513373</v>
      </c>
      <c r="AJ10" s="16">
        <f>LARGE($D10:$AE10,2)</f>
        <v>722.8102878716375</v>
      </c>
      <c r="AK10" s="16">
        <f>LARGE($D10:$AE10,3)</f>
        <v>713.0193811628695</v>
      </c>
      <c r="AL10" s="16">
        <f>LARGE($D10:$AE10,4)</f>
        <v>598.7688302027152</v>
      </c>
      <c r="AM10" s="16" t="e">
        <f>LARGE($D10:$AE10,5)</f>
        <v>#NUM!</v>
      </c>
      <c r="AN10" s="16" t="e">
        <f>LARGE($D10:$AE10,6)</f>
        <v>#NUM!</v>
      </c>
      <c r="AO10" s="16" t="e">
        <f>LARGE($D10:$AE10,7)</f>
        <v>#NUM!</v>
      </c>
      <c r="AP10" s="16" t="e">
        <f>LARGE($D10:$AE10,8)</f>
        <v>#NUM!</v>
      </c>
      <c r="AQ10" s="16" t="e">
        <f>LARGE($D10:$AE10,9)</f>
        <v>#NUM!</v>
      </c>
      <c r="AR10" s="16" t="e">
        <f>LARGE($D10:$AE10,10)</f>
        <v>#NUM!</v>
      </c>
      <c r="AS10" s="16" t="e">
        <f>LARGE($D10:$AE10,11)</f>
        <v>#NUM!</v>
      </c>
      <c r="AT10" s="16" t="e">
        <f>LARGE($D10:$AE10,12)</f>
        <v>#NUM!</v>
      </c>
      <c r="AU10" s="16" t="e">
        <f>LARGE($D10:$AE10,13)</f>
        <v>#NUM!</v>
      </c>
      <c r="AV10" s="16" t="e">
        <f>LARGE($D10:$AE10,14)</f>
        <v>#NUM!</v>
      </c>
      <c r="AW10" s="13" t="s">
        <v>54</v>
      </c>
      <c r="AX10" s="20" t="e">
        <f>VLOOKUP(B10,prot!A:I,9,FALSE)</f>
        <v>#N/A</v>
      </c>
      <c r="AY10" s="10" t="b">
        <f t="shared" si="1"/>
        <v>1</v>
      </c>
      <c r="AZ10" s="9">
        <f t="shared" si="2"/>
        <v>0</v>
      </c>
    </row>
    <row r="11" spans="1:52" ht="13.5" customHeight="1">
      <c r="A11" s="7">
        <v>7</v>
      </c>
      <c r="B11" s="1" t="s">
        <v>108</v>
      </c>
      <c r="C11" s="4">
        <v>1986</v>
      </c>
      <c r="D11" s="4" t="s">
        <v>79</v>
      </c>
      <c r="E11" s="4" t="s">
        <v>79</v>
      </c>
      <c r="F11" s="4">
        <v>853.152022315202</v>
      </c>
      <c r="G11" s="4">
        <v>832.1963927855709</v>
      </c>
      <c r="H11" s="40" t="s">
        <v>79</v>
      </c>
      <c r="I11" s="40" t="s">
        <v>79</v>
      </c>
      <c r="J11" s="19">
        <v>710.0606585788562</v>
      </c>
      <c r="K11" s="19" t="s">
        <v>79</v>
      </c>
      <c r="L11" s="19" t="s">
        <v>79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"/>
      <c r="Z11" s="19"/>
      <c r="AA11" s="19"/>
      <c r="AB11" s="19"/>
      <c r="AC11" s="19"/>
      <c r="AD11" s="19"/>
      <c r="AE11" s="19"/>
      <c r="AF11" s="19">
        <f>SUM(D11:AE11)</f>
        <v>2395.409073679629</v>
      </c>
      <c r="AG11" s="29">
        <f>SUMIF(AI11:AQ11,"&gt;0")</f>
        <v>2395.409073679629</v>
      </c>
      <c r="AH11" s="22">
        <f t="shared" si="0"/>
      </c>
      <c r="AI11" s="16">
        <f>LARGE($D11:$AE11,1)</f>
        <v>853.152022315202</v>
      </c>
      <c r="AJ11" s="16">
        <f>LARGE($D11:$AE11,2)</f>
        <v>832.1963927855709</v>
      </c>
      <c r="AK11" s="16">
        <f>LARGE($D11:$AE11,3)</f>
        <v>710.0606585788562</v>
      </c>
      <c r="AL11" s="16" t="e">
        <f>LARGE($D11:$AE11,4)</f>
        <v>#NUM!</v>
      </c>
      <c r="AM11" s="16" t="e">
        <f>LARGE($D11:$AE11,5)</f>
        <v>#NUM!</v>
      </c>
      <c r="AN11" s="16" t="e">
        <f>LARGE($D11:$AE11,6)</f>
        <v>#NUM!</v>
      </c>
      <c r="AO11" s="16" t="e">
        <f>LARGE($D11:$AE11,7)</f>
        <v>#NUM!</v>
      </c>
      <c r="AP11" s="16" t="e">
        <f>LARGE($D11:$AE11,8)</f>
        <v>#NUM!</v>
      </c>
      <c r="AQ11" s="16" t="e">
        <f>LARGE($D11:$AE11,9)</f>
        <v>#NUM!</v>
      </c>
      <c r="AR11" s="16" t="e">
        <f>LARGE($D11:$AE11,10)</f>
        <v>#NUM!</v>
      </c>
      <c r="AS11" s="16" t="e">
        <f>LARGE($D11:$AE11,11)</f>
        <v>#NUM!</v>
      </c>
      <c r="AT11" s="16" t="e">
        <f>LARGE($D11:$AE11,12)</f>
        <v>#NUM!</v>
      </c>
      <c r="AU11" s="16" t="e">
        <f>LARGE($D11:$AE11,13)</f>
        <v>#NUM!</v>
      </c>
      <c r="AV11" s="16" t="e">
        <f>LARGE($D11:$AE11,14)</f>
        <v>#NUM!</v>
      </c>
      <c r="AW11" s="13" t="s">
        <v>54</v>
      </c>
      <c r="AX11" s="20" t="e">
        <f>VLOOKUP(B11,prot!A:I,9,FALSE)</f>
        <v>#N/A</v>
      </c>
      <c r="AY11" s="10" t="b">
        <f t="shared" si="1"/>
        <v>1</v>
      </c>
      <c r="AZ11" s="9">
        <f t="shared" si="2"/>
        <v>0</v>
      </c>
    </row>
    <row r="12" spans="1:52" ht="14.25" customHeight="1">
      <c r="A12" s="7">
        <v>8</v>
      </c>
      <c r="B12" s="4" t="s">
        <v>62</v>
      </c>
      <c r="C12" s="4">
        <v>1972</v>
      </c>
      <c r="D12" s="4" t="s">
        <v>79</v>
      </c>
      <c r="E12" s="4" t="s">
        <v>79</v>
      </c>
      <c r="F12" s="4">
        <v>795.4276629570749</v>
      </c>
      <c r="G12" s="4">
        <v>717.6976228209192</v>
      </c>
      <c r="H12" s="40" t="s">
        <v>79</v>
      </c>
      <c r="I12" s="40" t="s">
        <v>79</v>
      </c>
      <c r="J12" s="19">
        <v>715.4566319722444</v>
      </c>
      <c r="K12" s="19" t="s">
        <v>79</v>
      </c>
      <c r="L12" s="19" t="s">
        <v>79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"/>
      <c r="Z12" s="19"/>
      <c r="AA12" s="19"/>
      <c r="AB12" s="19"/>
      <c r="AC12" s="19"/>
      <c r="AD12" s="19"/>
      <c r="AE12" s="19"/>
      <c r="AF12" s="19">
        <f>SUM(D12:AE12)</f>
        <v>2228.5819177502385</v>
      </c>
      <c r="AG12" s="29">
        <f>SUMIF(AI12:AQ12,"&gt;0")</f>
        <v>2228.5819177502385</v>
      </c>
      <c r="AH12" s="22">
        <f t="shared" si="0"/>
      </c>
      <c r="AI12" s="16">
        <f>LARGE($D12:$AE12,1)</f>
        <v>795.4276629570749</v>
      </c>
      <c r="AJ12" s="16">
        <f>LARGE($D12:$AE12,2)</f>
        <v>717.6976228209192</v>
      </c>
      <c r="AK12" s="16">
        <f>LARGE($D12:$AE12,3)</f>
        <v>715.4566319722444</v>
      </c>
      <c r="AL12" s="16" t="e">
        <f>LARGE($D12:$AE12,4)</f>
        <v>#NUM!</v>
      </c>
      <c r="AM12" s="16" t="e">
        <f>LARGE($D12:$AE12,5)</f>
        <v>#NUM!</v>
      </c>
      <c r="AN12" s="16" t="e">
        <f>LARGE($D12:$AE12,6)</f>
        <v>#NUM!</v>
      </c>
      <c r="AO12" s="16" t="e">
        <f>LARGE($D12:$AE12,7)</f>
        <v>#NUM!</v>
      </c>
      <c r="AP12" s="16" t="e">
        <f>LARGE($D12:$AE12,8)</f>
        <v>#NUM!</v>
      </c>
      <c r="AQ12" s="16" t="e">
        <f>LARGE($D12:$AE12,9)</f>
        <v>#NUM!</v>
      </c>
      <c r="AR12" s="16" t="e">
        <f>LARGE($D12:$AE12,10)</f>
        <v>#NUM!</v>
      </c>
      <c r="AS12" s="16" t="e">
        <f>LARGE($D12:$AE12,11)</f>
        <v>#NUM!</v>
      </c>
      <c r="AT12" s="16" t="e">
        <f>LARGE($D12:$AE12,12)</f>
        <v>#NUM!</v>
      </c>
      <c r="AU12" s="16" t="e">
        <f>LARGE($D12:$AE12,13)</f>
        <v>#NUM!</v>
      </c>
      <c r="AV12" s="16" t="e">
        <f>LARGE($D12:$AE12,14)</f>
        <v>#NUM!</v>
      </c>
      <c r="AW12" s="13" t="s">
        <v>54</v>
      </c>
      <c r="AX12" s="20" t="e">
        <f>VLOOKUP(B12,prot!A:I,9,FALSE)</f>
        <v>#N/A</v>
      </c>
      <c r="AY12" s="10" t="b">
        <f t="shared" si="1"/>
        <v>1</v>
      </c>
      <c r="AZ12" s="9">
        <f t="shared" si="2"/>
        <v>0</v>
      </c>
    </row>
    <row r="13" spans="1:52" ht="13.5" customHeight="1">
      <c r="A13" s="7">
        <v>9</v>
      </c>
      <c r="B13" s="4" t="s">
        <v>164</v>
      </c>
      <c r="C13" s="4">
        <v>1973</v>
      </c>
      <c r="D13" s="4">
        <v>1088</v>
      </c>
      <c r="E13" s="4">
        <v>1088</v>
      </c>
      <c r="F13" s="4" t="s">
        <v>79</v>
      </c>
      <c r="G13" s="4" t="s">
        <v>79</v>
      </c>
      <c r="H13" s="40" t="s">
        <v>79</v>
      </c>
      <c r="I13" s="40" t="s">
        <v>79</v>
      </c>
      <c r="J13" s="19" t="s">
        <v>79</v>
      </c>
      <c r="K13" s="19" t="s">
        <v>79</v>
      </c>
      <c r="L13" s="19" t="s">
        <v>79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"/>
      <c r="Z13" s="19"/>
      <c r="AA13" s="19"/>
      <c r="AB13" s="19"/>
      <c r="AC13" s="19"/>
      <c r="AD13" s="19"/>
      <c r="AE13" s="19"/>
      <c r="AF13" s="19">
        <f>SUM(D13:AE13)</f>
        <v>2176</v>
      </c>
      <c r="AG13" s="29">
        <f>SUMIF(AI13:AQ13,"&gt;0")</f>
        <v>2176</v>
      </c>
      <c r="AH13" s="22">
        <f t="shared" si="0"/>
      </c>
      <c r="AI13" s="16">
        <f>LARGE($D13:$AE13,1)</f>
        <v>1088</v>
      </c>
      <c r="AJ13" s="16">
        <f>LARGE($D13:$AE13,2)</f>
        <v>1088</v>
      </c>
      <c r="AK13" s="16" t="e">
        <f>LARGE($D13:$AE13,3)</f>
        <v>#NUM!</v>
      </c>
      <c r="AL13" s="16" t="e">
        <f>LARGE($D13:$AE13,4)</f>
        <v>#NUM!</v>
      </c>
      <c r="AM13" s="16" t="e">
        <f>LARGE($D13:$AE13,5)</f>
        <v>#NUM!</v>
      </c>
      <c r="AN13" s="16" t="e">
        <f>LARGE($D13:$AE13,6)</f>
        <v>#NUM!</v>
      </c>
      <c r="AO13" s="16" t="e">
        <f>LARGE($D13:$AE13,7)</f>
        <v>#NUM!</v>
      </c>
      <c r="AP13" s="16" t="e">
        <f>LARGE($D13:$AE13,8)</f>
        <v>#NUM!</v>
      </c>
      <c r="AQ13" s="16" t="e">
        <f>LARGE($D13:$AE13,9)</f>
        <v>#NUM!</v>
      </c>
      <c r="AR13" s="16" t="e">
        <f>LARGE($D13:$AE13,10)</f>
        <v>#NUM!</v>
      </c>
      <c r="AS13" s="16" t="e">
        <f>LARGE($D13:$AE13,11)</f>
        <v>#NUM!</v>
      </c>
      <c r="AT13" s="16" t="e">
        <f>LARGE($D13:$AE13,12)</f>
        <v>#NUM!</v>
      </c>
      <c r="AU13" s="16" t="e">
        <f>LARGE($D13:$AE13,13)</f>
        <v>#NUM!</v>
      </c>
      <c r="AV13" s="16" t="e">
        <f>LARGE($D13:$AE13,14)</f>
        <v>#NUM!</v>
      </c>
      <c r="AW13" s="13" t="s">
        <v>54</v>
      </c>
      <c r="AX13" s="20" t="e">
        <f>VLOOKUP(B13,prot!A:I,9,FALSE)</f>
        <v>#N/A</v>
      </c>
      <c r="AY13" s="10" t="b">
        <f t="shared" si="1"/>
        <v>1</v>
      </c>
      <c r="AZ13" s="9">
        <f t="shared" si="2"/>
        <v>0</v>
      </c>
    </row>
    <row r="14" spans="1:52" ht="13.5" customHeight="1">
      <c r="A14" s="7">
        <v>10</v>
      </c>
      <c r="B14" s="1" t="s">
        <v>26</v>
      </c>
      <c r="C14" s="4">
        <v>1970</v>
      </c>
      <c r="D14" s="4">
        <v>593.808607266436</v>
      </c>
      <c r="E14" s="4">
        <v>578.259239421532</v>
      </c>
      <c r="F14" s="4" t="s">
        <v>79</v>
      </c>
      <c r="G14" s="4">
        <v>972.6979695431471</v>
      </c>
      <c r="H14" s="40" t="s">
        <v>79</v>
      </c>
      <c r="I14" s="40" t="s">
        <v>79</v>
      </c>
      <c r="J14" s="19" t="s">
        <v>79</v>
      </c>
      <c r="K14" s="19" t="s">
        <v>79</v>
      </c>
      <c r="L14" s="19" t="s">
        <v>79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"/>
      <c r="Z14" s="19"/>
      <c r="AA14" s="19"/>
      <c r="AB14" s="19"/>
      <c r="AC14" s="19"/>
      <c r="AD14" s="19"/>
      <c r="AE14" s="19"/>
      <c r="AF14" s="19">
        <f>SUM(D14:AE14)</f>
        <v>2144.7658162311154</v>
      </c>
      <c r="AG14" s="29">
        <f>SUMIF(AI14:AQ14,"&gt;0")</f>
        <v>2144.765816231115</v>
      </c>
      <c r="AH14" s="22">
        <f t="shared" si="0"/>
      </c>
      <c r="AI14" s="16">
        <f>LARGE($D14:$AE14,1)</f>
        <v>972.6979695431471</v>
      </c>
      <c r="AJ14" s="16">
        <f>LARGE($D14:$AE14,2)</f>
        <v>593.808607266436</v>
      </c>
      <c r="AK14" s="16">
        <f>LARGE($D14:$AE14,3)</f>
        <v>578.259239421532</v>
      </c>
      <c r="AL14" s="16" t="e">
        <f>LARGE($D14:$AE14,4)</f>
        <v>#NUM!</v>
      </c>
      <c r="AM14" s="16" t="e">
        <f>LARGE($D14:$AE14,5)</f>
        <v>#NUM!</v>
      </c>
      <c r="AN14" s="16" t="e">
        <f>LARGE($D14:$AE14,6)</f>
        <v>#NUM!</v>
      </c>
      <c r="AO14" s="16" t="e">
        <f>LARGE($D14:$AE14,7)</f>
        <v>#NUM!</v>
      </c>
      <c r="AP14" s="16" t="e">
        <f>LARGE($D14:$AE14,8)</f>
        <v>#NUM!</v>
      </c>
      <c r="AQ14" s="16" t="e">
        <f>LARGE($D14:$AE14,9)</f>
        <v>#NUM!</v>
      </c>
      <c r="AR14" s="16" t="e">
        <f>LARGE($D14:$AE14,10)</f>
        <v>#NUM!</v>
      </c>
      <c r="AS14" s="16" t="e">
        <f>LARGE($D14:$AE14,11)</f>
        <v>#NUM!</v>
      </c>
      <c r="AT14" s="16" t="e">
        <f>LARGE($D14:$AE14,12)</f>
        <v>#NUM!</v>
      </c>
      <c r="AU14" s="16" t="e">
        <f>LARGE($D14:$AE14,13)</f>
        <v>#NUM!</v>
      </c>
      <c r="AV14" s="16" t="e">
        <f>LARGE($D14:$AE14,14)</f>
        <v>#NUM!</v>
      </c>
      <c r="AW14" s="13" t="s">
        <v>54</v>
      </c>
      <c r="AX14" s="20" t="e">
        <f>VLOOKUP(B14,prot!A:I,9,FALSE)</f>
        <v>#N/A</v>
      </c>
      <c r="AY14" s="10" t="b">
        <f t="shared" si="1"/>
        <v>1</v>
      </c>
      <c r="AZ14" s="9">
        <f t="shared" si="2"/>
        <v>0</v>
      </c>
    </row>
    <row r="15" spans="1:52" ht="13.5" customHeight="1">
      <c r="A15" s="7">
        <v>11</v>
      </c>
      <c r="B15" s="4" t="s">
        <v>64</v>
      </c>
      <c r="C15" s="4">
        <v>1976</v>
      </c>
      <c r="D15" s="4">
        <v>556.4072426937738</v>
      </c>
      <c r="E15" s="4">
        <v>645.6562500000001</v>
      </c>
      <c r="F15" s="4" t="s">
        <v>79</v>
      </c>
      <c r="G15" s="4" t="s">
        <v>79</v>
      </c>
      <c r="H15" s="40" t="s">
        <v>79</v>
      </c>
      <c r="I15" s="40" t="s">
        <v>79</v>
      </c>
      <c r="J15" s="19">
        <v>850.192558746736</v>
      </c>
      <c r="K15" s="19" t="s">
        <v>79</v>
      </c>
      <c r="L15" s="19" t="s">
        <v>79</v>
      </c>
      <c r="M15" s="19"/>
      <c r="N15" s="19"/>
      <c r="O15" s="34"/>
      <c r="P15" s="34"/>
      <c r="Q15" s="34"/>
      <c r="R15" s="19"/>
      <c r="S15" s="34"/>
      <c r="T15" s="34"/>
      <c r="U15" s="34"/>
      <c r="V15" s="34"/>
      <c r="W15" s="34"/>
      <c r="X15" s="34"/>
      <c r="Y15" s="1"/>
      <c r="Z15" s="34"/>
      <c r="AA15" s="34"/>
      <c r="AB15" s="34"/>
      <c r="AC15" s="34"/>
      <c r="AD15" s="34"/>
      <c r="AE15" s="34"/>
      <c r="AF15" s="19">
        <f>SUM(D15:AE15)</f>
        <v>2052.25605144051</v>
      </c>
      <c r="AG15" s="29">
        <f>SUMIF(AI15:AQ15,"&gt;0")</f>
        <v>2052.25605144051</v>
      </c>
      <c r="AH15" s="22">
        <f t="shared" si="0"/>
      </c>
      <c r="AI15" s="16">
        <f>LARGE($D15:$AE15,1)</f>
        <v>850.192558746736</v>
      </c>
      <c r="AJ15" s="16">
        <f>LARGE($D15:$AE15,2)</f>
        <v>645.6562500000001</v>
      </c>
      <c r="AK15" s="16">
        <f>LARGE($D15:$AE15,3)</f>
        <v>556.4072426937738</v>
      </c>
      <c r="AL15" s="16" t="e">
        <f>LARGE($D15:$AE15,4)</f>
        <v>#NUM!</v>
      </c>
      <c r="AM15" s="16" t="e">
        <f>LARGE($D15:$AE15,5)</f>
        <v>#NUM!</v>
      </c>
      <c r="AN15" s="16" t="e">
        <f>LARGE($D15:$AE15,6)</f>
        <v>#NUM!</v>
      </c>
      <c r="AO15" s="16" t="e">
        <f>LARGE($D15:$AE15,7)</f>
        <v>#NUM!</v>
      </c>
      <c r="AP15" s="16" t="e">
        <f>LARGE($D15:$AE15,8)</f>
        <v>#NUM!</v>
      </c>
      <c r="AQ15" s="16" t="e">
        <f>LARGE($D15:$AE15,9)</f>
        <v>#NUM!</v>
      </c>
      <c r="AR15" s="16" t="e">
        <f>LARGE($D15:$AE15,10)</f>
        <v>#NUM!</v>
      </c>
      <c r="AS15" s="16" t="e">
        <f>LARGE($D15:$AE15,11)</f>
        <v>#NUM!</v>
      </c>
      <c r="AT15" s="16" t="e">
        <f>LARGE($D15:$AE15,12)</f>
        <v>#NUM!</v>
      </c>
      <c r="AU15" s="16" t="e">
        <f>LARGE($D15:$AE15,13)</f>
        <v>#NUM!</v>
      </c>
      <c r="AV15" s="16" t="e">
        <f>LARGE($D15:$AE15,14)</f>
        <v>#NUM!</v>
      </c>
      <c r="AW15" s="13" t="s">
        <v>54</v>
      </c>
      <c r="AX15" s="20" t="e">
        <f>VLOOKUP(B15,prot!A:I,9,FALSE)</f>
        <v>#N/A</v>
      </c>
      <c r="AY15" s="10" t="b">
        <f t="shared" si="1"/>
        <v>1</v>
      </c>
      <c r="AZ15" s="9">
        <f t="shared" si="2"/>
        <v>0</v>
      </c>
    </row>
    <row r="16" spans="1:60" ht="13.5" customHeight="1">
      <c r="A16" s="7">
        <v>12</v>
      </c>
      <c r="B16" s="4" t="s">
        <v>92</v>
      </c>
      <c r="C16" s="4">
        <v>1982</v>
      </c>
      <c r="D16" s="4">
        <v>893.7648305084746</v>
      </c>
      <c r="E16" s="4" t="s">
        <v>79</v>
      </c>
      <c r="F16" s="4" t="s">
        <v>79</v>
      </c>
      <c r="G16" s="4" t="s">
        <v>79</v>
      </c>
      <c r="H16" s="40">
        <v>1026</v>
      </c>
      <c r="I16" s="40" t="s">
        <v>79</v>
      </c>
      <c r="J16" s="19" t="s">
        <v>79</v>
      </c>
      <c r="K16" s="19" t="s">
        <v>79</v>
      </c>
      <c r="L16" s="19" t="s">
        <v>79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"/>
      <c r="Z16" s="19"/>
      <c r="AA16" s="19"/>
      <c r="AB16" s="19"/>
      <c r="AC16" s="19"/>
      <c r="AD16" s="19"/>
      <c r="AE16" s="19"/>
      <c r="AF16" s="19">
        <f>SUM(D16:AE16)</f>
        <v>1919.7648305084745</v>
      </c>
      <c r="AG16" s="29">
        <f>SUMIF(AI16:AQ16,"&gt;0")</f>
        <v>1919.7648305084745</v>
      </c>
      <c r="AH16" s="22">
        <f t="shared" si="0"/>
      </c>
      <c r="AI16" s="16">
        <f>LARGE($D16:$AE16,1)</f>
        <v>1026</v>
      </c>
      <c r="AJ16" s="16">
        <f>LARGE($D16:$AE16,2)</f>
        <v>893.7648305084746</v>
      </c>
      <c r="AK16" s="16" t="e">
        <f>LARGE($D16:$AE16,3)</f>
        <v>#NUM!</v>
      </c>
      <c r="AL16" s="16" t="e">
        <f>LARGE($D16:$AE16,4)</f>
        <v>#NUM!</v>
      </c>
      <c r="AM16" s="16" t="e">
        <f>LARGE($D16:$AE16,5)</f>
        <v>#NUM!</v>
      </c>
      <c r="AN16" s="16" t="e">
        <f>LARGE($D16:$AE16,6)</f>
        <v>#NUM!</v>
      </c>
      <c r="AO16" s="16" t="e">
        <f>LARGE($D16:$AE16,7)</f>
        <v>#NUM!</v>
      </c>
      <c r="AP16" s="16" t="e">
        <f>LARGE($D16:$AE16,8)</f>
        <v>#NUM!</v>
      </c>
      <c r="AQ16" s="16" t="e">
        <f>LARGE($D16:$AE16,9)</f>
        <v>#NUM!</v>
      </c>
      <c r="AR16" s="16" t="e">
        <f>LARGE($D16:$AE16,10)</f>
        <v>#NUM!</v>
      </c>
      <c r="AS16" s="16" t="e">
        <f>LARGE($D16:$AE16,11)</f>
        <v>#NUM!</v>
      </c>
      <c r="AT16" s="16" t="e">
        <f>LARGE($D16:$AE16,12)</f>
        <v>#NUM!</v>
      </c>
      <c r="AU16" s="16" t="e">
        <f>LARGE($D16:$AE16,13)</f>
        <v>#NUM!</v>
      </c>
      <c r="AV16" s="16" t="e">
        <f>LARGE($D16:$AE16,14)</f>
        <v>#NUM!</v>
      </c>
      <c r="AW16" s="13" t="s">
        <v>54</v>
      </c>
      <c r="AX16" s="20" t="e">
        <f>VLOOKUP(B16,prot!A:I,9,FALSE)</f>
        <v>#N/A</v>
      </c>
      <c r="AY16" s="10" t="b">
        <f t="shared" si="1"/>
        <v>1</v>
      </c>
      <c r="AZ16" s="9">
        <f t="shared" si="2"/>
        <v>0</v>
      </c>
      <c r="BH16" s="32"/>
    </row>
    <row r="17" spans="1:52" ht="13.5" customHeight="1">
      <c r="A17" s="7">
        <v>13</v>
      </c>
      <c r="B17" s="4" t="s">
        <v>67</v>
      </c>
      <c r="C17" s="4">
        <v>1977</v>
      </c>
      <c r="D17" s="4" t="s">
        <v>79</v>
      </c>
      <c r="E17" s="4" t="s">
        <v>79</v>
      </c>
      <c r="F17" s="4">
        <v>736.5261151353412</v>
      </c>
      <c r="G17" s="4" t="s">
        <v>79</v>
      </c>
      <c r="H17" s="40" t="s">
        <v>79</v>
      </c>
      <c r="I17" s="40" t="s">
        <v>79</v>
      </c>
      <c r="J17" s="19">
        <v>720.4532293986638</v>
      </c>
      <c r="K17" s="19" t="s">
        <v>79</v>
      </c>
      <c r="L17" s="19" t="s">
        <v>79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"/>
      <c r="Z17" s="19"/>
      <c r="AA17" s="19"/>
      <c r="AB17" s="19"/>
      <c r="AC17" s="19"/>
      <c r="AD17" s="19"/>
      <c r="AE17" s="19"/>
      <c r="AF17" s="19">
        <f>SUM(D17:AE17)</f>
        <v>1456.9793445340051</v>
      </c>
      <c r="AG17" s="29">
        <f>SUMIF(AI17:AQ17,"&gt;0")</f>
        <v>1456.9793445340051</v>
      </c>
      <c r="AH17" s="22">
        <f t="shared" si="0"/>
      </c>
      <c r="AI17" s="16">
        <f>LARGE($D17:$AE17,1)</f>
        <v>736.5261151353412</v>
      </c>
      <c r="AJ17" s="16">
        <f>LARGE($D17:$AE17,2)</f>
        <v>720.4532293986638</v>
      </c>
      <c r="AK17" s="16" t="e">
        <f>LARGE($D17:$AE17,3)</f>
        <v>#NUM!</v>
      </c>
      <c r="AL17" s="16" t="e">
        <f>LARGE($D17:$AE17,4)</f>
        <v>#NUM!</v>
      </c>
      <c r="AM17" s="16" t="e">
        <f>LARGE($D17:$AE17,5)</f>
        <v>#NUM!</v>
      </c>
      <c r="AN17" s="16" t="e">
        <f>LARGE($D17:$AE17,6)</f>
        <v>#NUM!</v>
      </c>
      <c r="AO17" s="16" t="e">
        <f>LARGE($D17:$AE17,7)</f>
        <v>#NUM!</v>
      </c>
      <c r="AP17" s="16" t="e">
        <f>LARGE($D17:$AE17,8)</f>
        <v>#NUM!</v>
      </c>
      <c r="AQ17" s="16" t="e">
        <f>LARGE($D17:$AE17,9)</f>
        <v>#NUM!</v>
      </c>
      <c r="AR17" s="16" t="e">
        <f>LARGE($D17:$AE17,10)</f>
        <v>#NUM!</v>
      </c>
      <c r="AS17" s="16" t="e">
        <f>LARGE($D17:$AE17,11)</f>
        <v>#NUM!</v>
      </c>
      <c r="AT17" s="16" t="e">
        <f>LARGE($D17:$AE17,12)</f>
        <v>#NUM!</v>
      </c>
      <c r="AU17" s="16" t="e">
        <f>LARGE($D17:$AE17,13)</f>
        <v>#NUM!</v>
      </c>
      <c r="AV17" s="16" t="e">
        <f>LARGE($D17:$AE17,14)</f>
        <v>#NUM!</v>
      </c>
      <c r="AW17" s="13" t="s">
        <v>54</v>
      </c>
      <c r="AX17" s="20" t="e">
        <f>VLOOKUP(B17,prot!A:I,9,FALSE)</f>
        <v>#N/A</v>
      </c>
      <c r="AY17" s="10" t="b">
        <f t="shared" si="1"/>
        <v>1</v>
      </c>
      <c r="AZ17" s="9">
        <f t="shared" si="2"/>
        <v>0</v>
      </c>
    </row>
    <row r="18" spans="1:52" ht="13.5" customHeight="1">
      <c r="A18" s="7">
        <v>14</v>
      </c>
      <c r="B18" s="1" t="s">
        <v>169</v>
      </c>
      <c r="C18" s="4">
        <v>1971</v>
      </c>
      <c r="D18" s="4" t="s">
        <v>79</v>
      </c>
      <c r="E18" s="4" t="s">
        <v>79</v>
      </c>
      <c r="F18" s="4" t="s">
        <v>79</v>
      </c>
      <c r="G18" s="4" t="s">
        <v>79</v>
      </c>
      <c r="H18" s="40" t="s">
        <v>79</v>
      </c>
      <c r="I18" s="40" t="s">
        <v>79</v>
      </c>
      <c r="J18" s="19" t="s">
        <v>79</v>
      </c>
      <c r="K18" s="19">
        <v>658.4971793907484</v>
      </c>
      <c r="L18" s="19">
        <v>719.6267818574514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"/>
      <c r="Z18" s="19"/>
      <c r="AA18" s="19"/>
      <c r="AB18" s="19"/>
      <c r="AC18" s="19"/>
      <c r="AD18" s="19"/>
      <c r="AE18" s="19"/>
      <c r="AF18" s="19">
        <f>SUM(D18:AE18)</f>
        <v>1378.1239612482</v>
      </c>
      <c r="AG18" s="29">
        <f>SUMIF(AI18:AQ18,"&gt;0")</f>
        <v>1378.1239612482</v>
      </c>
      <c r="AH18" s="22">
        <f t="shared" si="0"/>
      </c>
      <c r="AI18" s="16">
        <f>LARGE($D18:$AE18,1)</f>
        <v>719.6267818574514</v>
      </c>
      <c r="AJ18" s="16">
        <f>LARGE($D18:$AE18,2)</f>
        <v>658.4971793907484</v>
      </c>
      <c r="AK18" s="16" t="e">
        <f>LARGE($D18:$AE18,3)</f>
        <v>#NUM!</v>
      </c>
      <c r="AL18" s="16" t="e">
        <f>LARGE($D18:$AE18,4)</f>
        <v>#NUM!</v>
      </c>
      <c r="AM18" s="16" t="e">
        <f>LARGE($D18:$AE18,5)</f>
        <v>#NUM!</v>
      </c>
      <c r="AN18" s="16" t="e">
        <f>LARGE($D18:$AE18,6)</f>
        <v>#NUM!</v>
      </c>
      <c r="AO18" s="16" t="e">
        <f>LARGE($D18:$AE18,7)</f>
        <v>#NUM!</v>
      </c>
      <c r="AP18" s="16" t="e">
        <f>LARGE($D18:$AE18,8)</f>
        <v>#NUM!</v>
      </c>
      <c r="AQ18" s="16" t="e">
        <f>LARGE($D18:$AE18,9)</f>
        <v>#NUM!</v>
      </c>
      <c r="AR18" s="16" t="e">
        <f>LARGE($D18:$AE18,10)</f>
        <v>#NUM!</v>
      </c>
      <c r="AS18" s="16" t="e">
        <f>LARGE($D18:$AE18,11)</f>
        <v>#NUM!</v>
      </c>
      <c r="AT18" s="16" t="e">
        <f>LARGE($D18:$AE18,12)</f>
        <v>#NUM!</v>
      </c>
      <c r="AU18" s="16" t="e">
        <f>LARGE($D18:$AE18,13)</f>
        <v>#NUM!</v>
      </c>
      <c r="AV18" s="16" t="e">
        <f>LARGE($D18:$AE18,14)</f>
        <v>#NUM!</v>
      </c>
      <c r="AW18" s="13" t="s">
        <v>54</v>
      </c>
      <c r="AX18" s="20" t="e">
        <f>VLOOKUP(B18,prot!A:I,9,FALSE)</f>
        <v>#N/A</v>
      </c>
      <c r="AY18" s="10" t="b">
        <f t="shared" si="1"/>
        <v>1</v>
      </c>
      <c r="AZ18" s="9">
        <f t="shared" si="2"/>
        <v>0</v>
      </c>
    </row>
    <row r="19" spans="1:52" ht="13.5" customHeight="1">
      <c r="A19" s="7">
        <v>15</v>
      </c>
      <c r="B19" s="4" t="s">
        <v>99</v>
      </c>
      <c r="C19" s="4">
        <v>1977</v>
      </c>
      <c r="D19" s="4">
        <v>381.7031295700498</v>
      </c>
      <c r="E19" s="4">
        <v>415.15372168284796</v>
      </c>
      <c r="F19" s="4" t="s">
        <v>79</v>
      </c>
      <c r="G19" s="4" t="s">
        <v>79</v>
      </c>
      <c r="H19" s="40" t="s">
        <v>79</v>
      </c>
      <c r="I19" s="40" t="s">
        <v>79</v>
      </c>
      <c r="J19" s="19" t="s">
        <v>79</v>
      </c>
      <c r="K19" s="19" t="s">
        <v>79</v>
      </c>
      <c r="L19" s="19">
        <v>519.1941463414635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"/>
      <c r="Z19" s="19"/>
      <c r="AA19" s="19"/>
      <c r="AB19" s="19"/>
      <c r="AC19" s="19"/>
      <c r="AD19" s="19"/>
      <c r="AE19" s="19"/>
      <c r="AF19" s="19">
        <f>SUM(D19:AE19)</f>
        <v>1316.0509975943612</v>
      </c>
      <c r="AG19" s="29">
        <f>SUMIF(AI19:AQ19,"&gt;0")</f>
        <v>1316.0509975943612</v>
      </c>
      <c r="AH19" s="22">
        <f t="shared" si="0"/>
      </c>
      <c r="AI19" s="16">
        <f>LARGE($D19:$AE19,1)</f>
        <v>519.1941463414635</v>
      </c>
      <c r="AJ19" s="16">
        <f>LARGE($D19:$AE19,2)</f>
        <v>415.15372168284796</v>
      </c>
      <c r="AK19" s="16">
        <f>LARGE($D19:$AE19,3)</f>
        <v>381.7031295700498</v>
      </c>
      <c r="AL19" s="16" t="e">
        <f>LARGE($D19:$AE19,4)</f>
        <v>#NUM!</v>
      </c>
      <c r="AM19" s="16" t="e">
        <f>LARGE($D19:$AE19,5)</f>
        <v>#NUM!</v>
      </c>
      <c r="AN19" s="16" t="e">
        <f>LARGE($D19:$AE19,6)</f>
        <v>#NUM!</v>
      </c>
      <c r="AO19" s="16" t="e">
        <f>LARGE($D19:$AE19,7)</f>
        <v>#NUM!</v>
      </c>
      <c r="AP19" s="16" t="e">
        <f>LARGE($D19:$AE19,8)</f>
        <v>#NUM!</v>
      </c>
      <c r="AQ19" s="16" t="e">
        <f>LARGE($D19:$AE19,9)</f>
        <v>#NUM!</v>
      </c>
      <c r="AR19" s="16" t="e">
        <f>LARGE($D19:$AE19,10)</f>
        <v>#NUM!</v>
      </c>
      <c r="AS19" s="16" t="e">
        <f>LARGE($D19:$AE19,11)</f>
        <v>#NUM!</v>
      </c>
      <c r="AT19" s="16" t="e">
        <f>LARGE($D19:$AE19,12)</f>
        <v>#NUM!</v>
      </c>
      <c r="AU19" s="16" t="e">
        <f>LARGE($D19:$AE19,13)</f>
        <v>#NUM!</v>
      </c>
      <c r="AV19" s="16" t="e">
        <f>LARGE($D19:$AE19,14)</f>
        <v>#NUM!</v>
      </c>
      <c r="AW19" s="13" t="s">
        <v>54</v>
      </c>
      <c r="AX19" s="20" t="e">
        <f>VLOOKUP(B19,prot!A:I,9,FALSE)</f>
        <v>#N/A</v>
      </c>
      <c r="AY19" s="10" t="b">
        <f t="shared" si="1"/>
        <v>1</v>
      </c>
      <c r="AZ19" s="9">
        <f t="shared" si="2"/>
        <v>0</v>
      </c>
    </row>
    <row r="20" spans="1:52" ht="13.5" customHeight="1">
      <c r="A20" s="7">
        <v>16</v>
      </c>
      <c r="B20" s="1" t="s">
        <v>167</v>
      </c>
      <c r="C20" s="1">
        <v>1976</v>
      </c>
      <c r="D20" s="4" t="s">
        <v>79</v>
      </c>
      <c r="E20" s="4" t="s">
        <v>79</v>
      </c>
      <c r="F20" s="4" t="s">
        <v>79</v>
      </c>
      <c r="G20" s="4" t="s">
        <v>79</v>
      </c>
      <c r="H20" s="40">
        <v>558.1970509383376</v>
      </c>
      <c r="I20" s="40">
        <v>708.0344974446338</v>
      </c>
      <c r="J20" s="19" t="s">
        <v>79</v>
      </c>
      <c r="K20" s="19" t="s">
        <v>79</v>
      </c>
      <c r="L20" s="19" t="s">
        <v>79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"/>
      <c r="Z20" s="19"/>
      <c r="AA20" s="19"/>
      <c r="AB20" s="19"/>
      <c r="AC20" s="19"/>
      <c r="AD20" s="19"/>
      <c r="AE20" s="19"/>
      <c r="AF20" s="19">
        <f>SUM(D20:AE20)</f>
        <v>1266.2315483829714</v>
      </c>
      <c r="AG20" s="29">
        <f>SUMIF(AI20:AQ20,"&gt;0")</f>
        <v>1266.2315483829714</v>
      </c>
      <c r="AH20" s="22">
        <f t="shared" si="0"/>
      </c>
      <c r="AI20" s="16">
        <f>LARGE($D20:$AE20,1)</f>
        <v>708.0344974446338</v>
      </c>
      <c r="AJ20" s="16">
        <f>LARGE($D20:$AE20,2)</f>
        <v>558.1970509383376</v>
      </c>
      <c r="AK20" s="16" t="e">
        <f>LARGE($D20:$AE20,3)</f>
        <v>#NUM!</v>
      </c>
      <c r="AL20" s="16" t="e">
        <f>LARGE($D20:$AE20,4)</f>
        <v>#NUM!</v>
      </c>
      <c r="AM20" s="16" t="e">
        <f>LARGE($D20:$AE20,5)</f>
        <v>#NUM!</v>
      </c>
      <c r="AN20" s="16" t="e">
        <f>LARGE($D20:$AE20,6)</f>
        <v>#NUM!</v>
      </c>
      <c r="AO20" s="16" t="e">
        <f>LARGE($D20:$AE20,7)</f>
        <v>#NUM!</v>
      </c>
      <c r="AP20" s="16" t="e">
        <f>LARGE($D20:$AE20,8)</f>
        <v>#NUM!</v>
      </c>
      <c r="AQ20" s="16" t="e">
        <f>LARGE($D20:$AE20,9)</f>
        <v>#NUM!</v>
      </c>
      <c r="AR20" s="16" t="e">
        <f>LARGE($D20:$AE20,10)</f>
        <v>#NUM!</v>
      </c>
      <c r="AS20" s="16" t="e">
        <f>LARGE($D20:$AE20,11)</f>
        <v>#NUM!</v>
      </c>
      <c r="AT20" s="16" t="e">
        <f>LARGE($D20:$AE20,12)</f>
        <v>#NUM!</v>
      </c>
      <c r="AU20" s="16" t="e">
        <f>LARGE($D20:$AE20,13)</f>
        <v>#NUM!</v>
      </c>
      <c r="AV20" s="16" t="e">
        <f>LARGE($D20:$AE20,14)</f>
        <v>#NUM!</v>
      </c>
      <c r="AW20" s="13" t="s">
        <v>54</v>
      </c>
      <c r="AX20" s="20" t="e">
        <f>VLOOKUP(B20,prot!A:I,9,FALSE)</f>
        <v>#N/A</v>
      </c>
      <c r="AY20" s="10" t="b">
        <f t="shared" si="1"/>
        <v>1</v>
      </c>
      <c r="AZ20" s="9">
        <f t="shared" si="2"/>
        <v>0</v>
      </c>
    </row>
    <row r="21" spans="1:52" ht="13.5" customHeight="1">
      <c r="A21" s="7">
        <v>17</v>
      </c>
      <c r="B21" s="4" t="s">
        <v>114</v>
      </c>
      <c r="C21" s="1">
        <v>1974</v>
      </c>
      <c r="D21" s="1" t="s">
        <v>79</v>
      </c>
      <c r="E21" s="4" t="s">
        <v>79</v>
      </c>
      <c r="F21" s="1" t="s">
        <v>79</v>
      </c>
      <c r="G21" s="1">
        <v>924.6912556983007</v>
      </c>
      <c r="H21" s="40" t="s">
        <v>79</v>
      </c>
      <c r="I21" s="40" t="s">
        <v>79</v>
      </c>
      <c r="J21" s="19" t="s">
        <v>79</v>
      </c>
      <c r="K21" s="19" t="s">
        <v>79</v>
      </c>
      <c r="L21" s="19" t="s">
        <v>79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"/>
      <c r="Z21" s="19"/>
      <c r="AA21" s="19"/>
      <c r="AB21" s="19"/>
      <c r="AC21" s="19"/>
      <c r="AD21" s="19"/>
      <c r="AE21" s="19"/>
      <c r="AF21" s="19">
        <f>SUM(D21:AE21)</f>
        <v>924.6912556983007</v>
      </c>
      <c r="AG21" s="29">
        <f>SUMIF(AI21:AQ21,"&gt;0")</f>
        <v>924.6912556983007</v>
      </c>
      <c r="AH21" s="22">
        <f t="shared" si="0"/>
      </c>
      <c r="AI21" s="16">
        <f>LARGE($D21:$AE21,1)</f>
        <v>924.6912556983007</v>
      </c>
      <c r="AJ21" s="16" t="e">
        <f>LARGE($D21:$AE21,2)</f>
        <v>#NUM!</v>
      </c>
      <c r="AK21" s="16" t="e">
        <f>LARGE($D21:$AE21,3)</f>
        <v>#NUM!</v>
      </c>
      <c r="AL21" s="16" t="e">
        <f>LARGE($D21:$AE21,4)</f>
        <v>#NUM!</v>
      </c>
      <c r="AM21" s="16" t="e">
        <f>LARGE($D21:$AE21,5)</f>
        <v>#NUM!</v>
      </c>
      <c r="AN21" s="16" t="e">
        <f>LARGE($D21:$AE21,6)</f>
        <v>#NUM!</v>
      </c>
      <c r="AO21" s="16" t="e">
        <f>LARGE($D21:$AE21,7)</f>
        <v>#NUM!</v>
      </c>
      <c r="AP21" s="16" t="e">
        <f>LARGE($D21:$AE21,8)</f>
        <v>#NUM!</v>
      </c>
      <c r="AQ21" s="16" t="e">
        <f>LARGE($D21:$AE21,9)</f>
        <v>#NUM!</v>
      </c>
      <c r="AR21" s="16" t="e">
        <f>LARGE($D21:$AE21,10)</f>
        <v>#NUM!</v>
      </c>
      <c r="AS21" s="16" t="e">
        <f>LARGE($D21:$AE21,11)</f>
        <v>#NUM!</v>
      </c>
      <c r="AT21" s="16" t="e">
        <f>LARGE($D21:$AE21,12)</f>
        <v>#NUM!</v>
      </c>
      <c r="AU21" s="16" t="e">
        <f>LARGE($D21:$AE21,13)</f>
        <v>#NUM!</v>
      </c>
      <c r="AV21" s="16" t="e">
        <f>LARGE($D21:$AE21,14)</f>
        <v>#NUM!</v>
      </c>
      <c r="AW21" s="13" t="s">
        <v>54</v>
      </c>
      <c r="AX21" s="20" t="e">
        <f>VLOOKUP(B21,prot!A:I,9,FALSE)</f>
        <v>#N/A</v>
      </c>
      <c r="AY21" s="10" t="b">
        <f t="shared" si="1"/>
        <v>1</v>
      </c>
      <c r="AZ21" s="9">
        <f t="shared" si="2"/>
        <v>0</v>
      </c>
    </row>
    <row r="22" spans="1:52" ht="13.5" customHeight="1">
      <c r="A22" s="7">
        <v>18</v>
      </c>
      <c r="B22" s="4" t="s">
        <v>87</v>
      </c>
      <c r="C22" s="4">
        <v>1979</v>
      </c>
      <c r="D22" s="4" t="s">
        <v>79</v>
      </c>
      <c r="E22" s="4" t="s">
        <v>79</v>
      </c>
      <c r="F22" s="4" t="s">
        <v>79</v>
      </c>
      <c r="G22" s="4" t="s">
        <v>79</v>
      </c>
      <c r="H22" s="40" t="s">
        <v>79</v>
      </c>
      <c r="I22" s="40" t="s">
        <v>79</v>
      </c>
      <c r="J22" s="19">
        <v>878.1375515818431</v>
      </c>
      <c r="K22" s="19" t="s">
        <v>79</v>
      </c>
      <c r="L22" s="19" t="s">
        <v>79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"/>
      <c r="Z22" s="19"/>
      <c r="AA22" s="19"/>
      <c r="AB22" s="19"/>
      <c r="AC22" s="19"/>
      <c r="AD22" s="19"/>
      <c r="AE22" s="19"/>
      <c r="AF22" s="19">
        <f>SUM(D22:AE22)</f>
        <v>878.1375515818431</v>
      </c>
      <c r="AG22" s="29">
        <f>SUMIF(AI22:AQ22,"&gt;0")</f>
        <v>878.1375515818431</v>
      </c>
      <c r="AH22" s="22">
        <f t="shared" si="0"/>
      </c>
      <c r="AI22" s="16">
        <f>LARGE($D22:$AE22,1)</f>
        <v>878.1375515818431</v>
      </c>
      <c r="AJ22" s="16" t="e">
        <f>LARGE($D22:$AE22,2)</f>
        <v>#NUM!</v>
      </c>
      <c r="AK22" s="16" t="e">
        <f>LARGE($D22:$AE22,3)</f>
        <v>#NUM!</v>
      </c>
      <c r="AL22" s="16" t="e">
        <f>LARGE($D22:$AE22,4)</f>
        <v>#NUM!</v>
      </c>
      <c r="AM22" s="16" t="e">
        <f>LARGE($D22:$AE22,5)</f>
        <v>#NUM!</v>
      </c>
      <c r="AN22" s="16" t="e">
        <f>LARGE($D22:$AE22,6)</f>
        <v>#NUM!</v>
      </c>
      <c r="AO22" s="16" t="e">
        <f>LARGE($D22:$AE22,7)</f>
        <v>#NUM!</v>
      </c>
      <c r="AP22" s="16" t="e">
        <f>LARGE($D22:$AE22,8)</f>
        <v>#NUM!</v>
      </c>
      <c r="AQ22" s="16" t="e">
        <f>LARGE($D22:$AE22,9)</f>
        <v>#NUM!</v>
      </c>
      <c r="AR22" s="16" t="e">
        <f>LARGE($D22:$AE22,10)</f>
        <v>#NUM!</v>
      </c>
      <c r="AS22" s="16" t="e">
        <f>LARGE($D22:$AE22,11)</f>
        <v>#NUM!</v>
      </c>
      <c r="AT22" s="16" t="e">
        <f>LARGE($D22:$AE22,12)</f>
        <v>#NUM!</v>
      </c>
      <c r="AU22" s="16" t="e">
        <f>LARGE($D22:$AE22,13)</f>
        <v>#NUM!</v>
      </c>
      <c r="AV22" s="16" t="e">
        <f>LARGE($D22:$AE22,14)</f>
        <v>#NUM!</v>
      </c>
      <c r="AW22" s="13" t="s">
        <v>54</v>
      </c>
      <c r="AX22" s="20" t="e">
        <f>VLOOKUP(B22,prot!A:I,9,FALSE)</f>
        <v>#N/A</v>
      </c>
      <c r="AY22" s="10" t="b">
        <f t="shared" si="1"/>
        <v>1</v>
      </c>
      <c r="AZ22" s="9">
        <f t="shared" si="2"/>
        <v>0</v>
      </c>
    </row>
    <row r="23" spans="1:52" ht="13.5" customHeight="1">
      <c r="A23" s="7">
        <v>19</v>
      </c>
      <c r="B23" s="4" t="s">
        <v>68</v>
      </c>
      <c r="C23" s="4">
        <v>1970</v>
      </c>
      <c r="D23" s="4" t="s">
        <v>79</v>
      </c>
      <c r="E23" s="4" t="s">
        <v>79</v>
      </c>
      <c r="F23" s="4">
        <v>803.295652173913</v>
      </c>
      <c r="G23" s="4" t="s">
        <v>79</v>
      </c>
      <c r="H23" s="40" t="s">
        <v>79</v>
      </c>
      <c r="I23" s="40" t="s">
        <v>79</v>
      </c>
      <c r="J23" s="19" t="s">
        <v>79</v>
      </c>
      <c r="K23" s="19" t="s">
        <v>79</v>
      </c>
      <c r="L23" s="19" t="s">
        <v>79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"/>
      <c r="Z23" s="19"/>
      <c r="AA23" s="19"/>
      <c r="AB23" s="19"/>
      <c r="AC23" s="19"/>
      <c r="AD23" s="19"/>
      <c r="AE23" s="19"/>
      <c r="AF23" s="19">
        <f>SUM(D23:AE23)</f>
        <v>803.295652173913</v>
      </c>
      <c r="AG23" s="29">
        <f>SUMIF(AI23:AQ23,"&gt;0")</f>
        <v>803.295652173913</v>
      </c>
      <c r="AH23" s="22">
        <f t="shared" si="0"/>
      </c>
      <c r="AI23" s="16">
        <f>LARGE($D23:$AE23,1)</f>
        <v>803.295652173913</v>
      </c>
      <c r="AJ23" s="16" t="e">
        <f>LARGE($D23:$AE23,2)</f>
        <v>#NUM!</v>
      </c>
      <c r="AK23" s="16" t="e">
        <f>LARGE($D23:$AE23,3)</f>
        <v>#NUM!</v>
      </c>
      <c r="AL23" s="16" t="e">
        <f>LARGE($D23:$AE23,4)</f>
        <v>#NUM!</v>
      </c>
      <c r="AM23" s="16" t="e">
        <f>LARGE($D23:$AE23,5)</f>
        <v>#NUM!</v>
      </c>
      <c r="AN23" s="16" t="e">
        <f>LARGE($D23:$AE23,6)</f>
        <v>#NUM!</v>
      </c>
      <c r="AO23" s="16" t="e">
        <f>LARGE($D23:$AE23,7)</f>
        <v>#NUM!</v>
      </c>
      <c r="AP23" s="16" t="e">
        <f>LARGE($D23:$AE23,8)</f>
        <v>#NUM!</v>
      </c>
      <c r="AQ23" s="16" t="e">
        <f>LARGE($D23:$AE23,9)</f>
        <v>#NUM!</v>
      </c>
      <c r="AR23" s="16" t="e">
        <f>LARGE($D23:$AE23,10)</f>
        <v>#NUM!</v>
      </c>
      <c r="AS23" s="16" t="e">
        <f>LARGE($D23:$AE23,11)</f>
        <v>#NUM!</v>
      </c>
      <c r="AT23" s="16" t="e">
        <f>LARGE($D23:$AE23,12)</f>
        <v>#NUM!</v>
      </c>
      <c r="AU23" s="16" t="e">
        <f>LARGE($D23:$AE23,13)</f>
        <v>#NUM!</v>
      </c>
      <c r="AV23" s="16" t="e">
        <f>LARGE($D23:$AE23,14)</f>
        <v>#NUM!</v>
      </c>
      <c r="AW23" s="13" t="s">
        <v>54</v>
      </c>
      <c r="AX23" s="20" t="e">
        <f>VLOOKUP(B23,prot!A:I,9,FALSE)</f>
        <v>#N/A</v>
      </c>
      <c r="AY23" s="10" t="b">
        <f t="shared" si="1"/>
        <v>1</v>
      </c>
      <c r="AZ23" s="9">
        <f t="shared" si="2"/>
        <v>0</v>
      </c>
    </row>
    <row r="24" spans="1:52" ht="13.5" customHeight="1">
      <c r="A24" s="7">
        <v>20</v>
      </c>
      <c r="B24" s="4" t="s">
        <v>98</v>
      </c>
      <c r="C24" s="4">
        <v>1964</v>
      </c>
      <c r="D24" s="4" t="s">
        <v>79</v>
      </c>
      <c r="E24" s="4" t="s">
        <v>79</v>
      </c>
      <c r="F24" s="4" t="s">
        <v>79</v>
      </c>
      <c r="G24" s="4" t="s">
        <v>79</v>
      </c>
      <c r="H24" s="40" t="s">
        <v>79</v>
      </c>
      <c r="I24" s="40" t="s">
        <v>79</v>
      </c>
      <c r="J24" s="19">
        <v>801.4893926184247</v>
      </c>
      <c r="K24" s="19" t="s">
        <v>79</v>
      </c>
      <c r="L24" s="19" t="s">
        <v>79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"/>
      <c r="Z24" s="19"/>
      <c r="AA24" s="19"/>
      <c r="AB24" s="19"/>
      <c r="AC24" s="19"/>
      <c r="AD24" s="19"/>
      <c r="AE24" s="19"/>
      <c r="AF24" s="19">
        <f>SUM(D24:AE24)</f>
        <v>801.4893926184247</v>
      </c>
      <c r="AG24" s="29">
        <f>SUMIF(AI24:AQ24,"&gt;0")</f>
        <v>801.4893926184247</v>
      </c>
      <c r="AH24" s="22">
        <f t="shared" si="0"/>
      </c>
      <c r="AI24" s="16">
        <f>LARGE($D24:$AE24,1)</f>
        <v>801.4893926184247</v>
      </c>
      <c r="AJ24" s="16" t="e">
        <f>LARGE($D24:$AE24,2)</f>
        <v>#NUM!</v>
      </c>
      <c r="AK24" s="16" t="e">
        <f>LARGE($D24:$AE24,3)</f>
        <v>#NUM!</v>
      </c>
      <c r="AL24" s="16" t="e">
        <f>LARGE($D24:$AE24,4)</f>
        <v>#NUM!</v>
      </c>
      <c r="AM24" s="16" t="e">
        <f>LARGE($D24:$AE24,5)</f>
        <v>#NUM!</v>
      </c>
      <c r="AN24" s="16" t="e">
        <f>LARGE($D24:$AE24,6)</f>
        <v>#NUM!</v>
      </c>
      <c r="AO24" s="16" t="e">
        <f>LARGE($D24:$AE24,7)</f>
        <v>#NUM!</v>
      </c>
      <c r="AP24" s="16" t="e">
        <f>LARGE($D24:$AE24,8)</f>
        <v>#NUM!</v>
      </c>
      <c r="AQ24" s="16" t="e">
        <f>LARGE($D24:$AE24,9)</f>
        <v>#NUM!</v>
      </c>
      <c r="AR24" s="16" t="e">
        <f>LARGE($D24:$AE24,10)</f>
        <v>#NUM!</v>
      </c>
      <c r="AS24" s="16" t="e">
        <f>LARGE($D24:$AE24,11)</f>
        <v>#NUM!</v>
      </c>
      <c r="AT24" s="16" t="e">
        <f>LARGE($D24:$AE24,12)</f>
        <v>#NUM!</v>
      </c>
      <c r="AU24" s="16" t="e">
        <f>LARGE($D24:$AE24,13)</f>
        <v>#NUM!</v>
      </c>
      <c r="AV24" s="16" t="e">
        <f>LARGE($D24:$AE24,14)</f>
        <v>#NUM!</v>
      </c>
      <c r="AW24" s="13" t="s">
        <v>54</v>
      </c>
      <c r="AX24" s="20" t="e">
        <f>VLOOKUP(B24,prot!A:I,9,FALSE)</f>
        <v>#N/A</v>
      </c>
      <c r="AY24" s="10" t="b">
        <f t="shared" si="1"/>
        <v>1</v>
      </c>
      <c r="AZ24" s="9">
        <f t="shared" si="2"/>
        <v>0</v>
      </c>
    </row>
    <row r="25" spans="1:52" ht="13.5" customHeight="1">
      <c r="A25" s="7">
        <v>21</v>
      </c>
      <c r="B25" s="4" t="s">
        <v>15</v>
      </c>
      <c r="C25" s="4">
        <v>1971</v>
      </c>
      <c r="D25" s="4" t="s">
        <v>79</v>
      </c>
      <c r="E25" s="4" t="s">
        <v>79</v>
      </c>
      <c r="F25" s="4">
        <v>744.9756097560975</v>
      </c>
      <c r="G25" s="4" t="s">
        <v>79</v>
      </c>
      <c r="H25" s="40" t="s">
        <v>79</v>
      </c>
      <c r="I25" s="40" t="s">
        <v>79</v>
      </c>
      <c r="J25" s="19" t="s">
        <v>79</v>
      </c>
      <c r="K25" s="19" t="s">
        <v>79</v>
      </c>
      <c r="L25" s="19" t="s">
        <v>79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"/>
      <c r="Z25" s="19"/>
      <c r="AA25" s="19"/>
      <c r="AB25" s="19"/>
      <c r="AC25" s="19"/>
      <c r="AD25" s="19"/>
      <c r="AE25" s="19"/>
      <c r="AF25" s="19">
        <f>SUM(D25:AE25)</f>
        <v>744.9756097560975</v>
      </c>
      <c r="AG25" s="29">
        <f>SUMIF(AI25:AQ25,"&gt;0")</f>
        <v>744.9756097560975</v>
      </c>
      <c r="AH25" s="22">
        <f t="shared" si="0"/>
      </c>
      <c r="AI25" s="16">
        <f>LARGE($D25:$AE25,1)</f>
        <v>744.9756097560975</v>
      </c>
      <c r="AJ25" s="16" t="e">
        <f>LARGE($D25:$AE25,2)</f>
        <v>#NUM!</v>
      </c>
      <c r="AK25" s="16" t="e">
        <f>LARGE($D25:$AE25,3)</f>
        <v>#NUM!</v>
      </c>
      <c r="AL25" s="16" t="e">
        <f>LARGE($D25:$AE25,4)</f>
        <v>#NUM!</v>
      </c>
      <c r="AM25" s="16" t="e">
        <f>LARGE($D25:$AE25,5)</f>
        <v>#NUM!</v>
      </c>
      <c r="AN25" s="16" t="e">
        <f>LARGE($D25:$AE25,6)</f>
        <v>#NUM!</v>
      </c>
      <c r="AO25" s="16" t="e">
        <f>LARGE($D25:$AE25,7)</f>
        <v>#NUM!</v>
      </c>
      <c r="AP25" s="16" t="e">
        <f>LARGE($D25:$AE25,8)</f>
        <v>#NUM!</v>
      </c>
      <c r="AQ25" s="16" t="e">
        <f>LARGE($D25:$AE25,9)</f>
        <v>#NUM!</v>
      </c>
      <c r="AR25" s="16" t="e">
        <f>LARGE($D25:$AE25,10)</f>
        <v>#NUM!</v>
      </c>
      <c r="AS25" s="16" t="e">
        <f>LARGE($D25:$AE25,11)</f>
        <v>#NUM!</v>
      </c>
      <c r="AT25" s="16" t="e">
        <f>LARGE($D25:$AE25,12)</f>
        <v>#NUM!</v>
      </c>
      <c r="AU25" s="16" t="e">
        <f>LARGE($D25:$AE25,13)</f>
        <v>#NUM!</v>
      </c>
      <c r="AV25" s="16" t="e">
        <f>LARGE($D25:$AE25,14)</f>
        <v>#NUM!</v>
      </c>
      <c r="AW25" s="13" t="s">
        <v>54</v>
      </c>
      <c r="AX25" s="20" t="e">
        <f>VLOOKUP(B25,prot!A:I,9,FALSE)</f>
        <v>#N/A</v>
      </c>
      <c r="AY25" s="10" t="b">
        <f t="shared" si="1"/>
        <v>1</v>
      </c>
      <c r="AZ25" s="9">
        <f t="shared" si="2"/>
        <v>0</v>
      </c>
    </row>
    <row r="26" spans="1:52" ht="12.75">
      <c r="A26" s="7">
        <v>22</v>
      </c>
      <c r="B26" s="4" t="s">
        <v>113</v>
      </c>
      <c r="C26" s="1">
        <v>1977</v>
      </c>
      <c r="D26" s="1" t="s">
        <v>79</v>
      </c>
      <c r="E26" s="4" t="s">
        <v>79</v>
      </c>
      <c r="F26" s="1" t="s">
        <v>79</v>
      </c>
      <c r="G26" s="1" t="s">
        <v>79</v>
      </c>
      <c r="H26" s="40" t="s">
        <v>79</v>
      </c>
      <c r="I26" s="40" t="s">
        <v>79</v>
      </c>
      <c r="J26" s="19">
        <v>639.6114681166584</v>
      </c>
      <c r="K26" s="19" t="s">
        <v>79</v>
      </c>
      <c r="L26" s="19" t="s">
        <v>79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"/>
      <c r="Z26" s="19"/>
      <c r="AA26" s="19"/>
      <c r="AB26" s="19"/>
      <c r="AC26" s="19"/>
      <c r="AD26" s="19"/>
      <c r="AE26" s="19"/>
      <c r="AF26" s="19">
        <f>SUM(D26:AE26)</f>
        <v>639.6114681166584</v>
      </c>
      <c r="AG26" s="29">
        <f>SUMIF(AI26:AQ26,"&gt;0")</f>
        <v>639.6114681166584</v>
      </c>
      <c r="AH26" s="22">
        <f t="shared" si="0"/>
      </c>
      <c r="AI26" s="16">
        <f>LARGE($D26:$AE26,1)</f>
        <v>639.6114681166584</v>
      </c>
      <c r="AJ26" s="16" t="e">
        <f>LARGE($D26:$AE26,2)</f>
        <v>#NUM!</v>
      </c>
      <c r="AK26" s="16" t="e">
        <f>LARGE($D26:$AE26,3)</f>
        <v>#NUM!</v>
      </c>
      <c r="AL26" s="16" t="e">
        <f>LARGE($D26:$AE26,4)</f>
        <v>#NUM!</v>
      </c>
      <c r="AM26" s="16" t="e">
        <f>LARGE($D26:$AE26,5)</f>
        <v>#NUM!</v>
      </c>
      <c r="AN26" s="16" t="e">
        <f>LARGE($D26:$AE26,6)</f>
        <v>#NUM!</v>
      </c>
      <c r="AO26" s="16" t="e">
        <f>LARGE($D26:$AE26,7)</f>
        <v>#NUM!</v>
      </c>
      <c r="AP26" s="16" t="e">
        <f>LARGE($D26:$AE26,8)</f>
        <v>#NUM!</v>
      </c>
      <c r="AQ26" s="16" t="e">
        <f>LARGE($D26:$AE26,9)</f>
        <v>#NUM!</v>
      </c>
      <c r="AR26" s="16" t="e">
        <f>LARGE($D26:$AE26,10)</f>
        <v>#NUM!</v>
      </c>
      <c r="AS26" s="16" t="e">
        <f>LARGE($D26:$AE26,11)</f>
        <v>#NUM!</v>
      </c>
      <c r="AT26" s="16" t="e">
        <f>LARGE($D26:$AE26,12)</f>
        <v>#NUM!</v>
      </c>
      <c r="AU26" s="16" t="e">
        <f>LARGE($D26:$AE26,13)</f>
        <v>#NUM!</v>
      </c>
      <c r="AV26" s="16" t="e">
        <f>LARGE($D26:$AE26,14)</f>
        <v>#NUM!</v>
      </c>
      <c r="AW26" s="13" t="s">
        <v>54</v>
      </c>
      <c r="AX26" s="20" t="e">
        <f>VLOOKUP(B26,prot!A:I,9,FALSE)</f>
        <v>#N/A</v>
      </c>
      <c r="AY26" s="10" t="b">
        <f t="shared" si="1"/>
        <v>1</v>
      </c>
      <c r="AZ26" s="9">
        <f t="shared" si="2"/>
        <v>0</v>
      </c>
    </row>
    <row r="27" spans="1:52" ht="13.5" customHeight="1">
      <c r="A27" s="7">
        <v>23</v>
      </c>
      <c r="B27" s="4" t="s">
        <v>21</v>
      </c>
      <c r="C27" s="4">
        <v>1971</v>
      </c>
      <c r="D27" s="4" t="s">
        <v>79</v>
      </c>
      <c r="E27" s="4" t="s">
        <v>79</v>
      </c>
      <c r="F27" s="4" t="s">
        <v>79</v>
      </c>
      <c r="G27" s="4">
        <v>610.3462670591384</v>
      </c>
      <c r="H27" s="40" t="s">
        <v>79</v>
      </c>
      <c r="I27" s="40" t="s">
        <v>79</v>
      </c>
      <c r="J27" s="19" t="s">
        <v>79</v>
      </c>
      <c r="K27" s="19" t="s">
        <v>79</v>
      </c>
      <c r="L27" s="19" t="s">
        <v>79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"/>
      <c r="Z27" s="19"/>
      <c r="AA27" s="19"/>
      <c r="AB27" s="19"/>
      <c r="AC27" s="19"/>
      <c r="AD27" s="19"/>
      <c r="AE27" s="19"/>
      <c r="AF27" s="19">
        <f>SUM(D27:AE27)</f>
        <v>610.3462670591384</v>
      </c>
      <c r="AG27" s="29">
        <f>SUMIF(AI27:AQ27,"&gt;0")</f>
        <v>610.3462670591384</v>
      </c>
      <c r="AH27" s="22">
        <f t="shared" si="0"/>
      </c>
      <c r="AI27" s="16">
        <f>LARGE($D27:$AE27,1)</f>
        <v>610.3462670591384</v>
      </c>
      <c r="AJ27" s="16" t="e">
        <f>LARGE($D27:$AE27,2)</f>
        <v>#NUM!</v>
      </c>
      <c r="AK27" s="16" t="e">
        <f>LARGE($D27:$AE27,3)</f>
        <v>#NUM!</v>
      </c>
      <c r="AL27" s="16" t="e">
        <f>LARGE($D27:$AE27,4)</f>
        <v>#NUM!</v>
      </c>
      <c r="AM27" s="16" t="e">
        <f>LARGE($D27:$AE27,5)</f>
        <v>#NUM!</v>
      </c>
      <c r="AN27" s="16" t="e">
        <f>LARGE($D27:$AE27,6)</f>
        <v>#NUM!</v>
      </c>
      <c r="AO27" s="16" t="e">
        <f>LARGE($D27:$AE27,7)</f>
        <v>#NUM!</v>
      </c>
      <c r="AP27" s="16" t="e">
        <f>LARGE($D27:$AE27,8)</f>
        <v>#NUM!</v>
      </c>
      <c r="AQ27" s="16" t="e">
        <f>LARGE($D27:$AE27,9)</f>
        <v>#NUM!</v>
      </c>
      <c r="AR27" s="16" t="e">
        <f>LARGE($D27:$AE27,10)</f>
        <v>#NUM!</v>
      </c>
      <c r="AS27" s="16" t="e">
        <f>LARGE($D27:$AE27,11)</f>
        <v>#NUM!</v>
      </c>
      <c r="AT27" s="16" t="e">
        <f>LARGE($D27:$AE27,12)</f>
        <v>#NUM!</v>
      </c>
      <c r="AU27" s="16" t="e">
        <f>LARGE($D27:$AE27,13)</f>
        <v>#NUM!</v>
      </c>
      <c r="AV27" s="16" t="e">
        <f>LARGE($D27:$AE27,14)</f>
        <v>#NUM!</v>
      </c>
      <c r="AW27" s="13" t="s">
        <v>54</v>
      </c>
      <c r="AX27" s="20" t="e">
        <f>VLOOKUP(B27,prot!A:I,9,FALSE)</f>
        <v>#N/A</v>
      </c>
      <c r="AY27" s="10" t="b">
        <f t="shared" si="1"/>
        <v>1</v>
      </c>
      <c r="AZ27" s="9">
        <f t="shared" si="2"/>
        <v>0</v>
      </c>
    </row>
    <row r="28" spans="1:52" ht="13.5" customHeight="1">
      <c r="A28" s="7">
        <v>24</v>
      </c>
      <c r="B28" s="4" t="s">
        <v>80</v>
      </c>
      <c r="C28" s="4">
        <v>1972</v>
      </c>
      <c r="D28" s="4" t="s">
        <v>79</v>
      </c>
      <c r="E28" s="4">
        <v>594.5861297539152</v>
      </c>
      <c r="F28" s="4" t="s">
        <v>79</v>
      </c>
      <c r="G28" s="4" t="s">
        <v>79</v>
      </c>
      <c r="H28" s="40" t="s">
        <v>79</v>
      </c>
      <c r="I28" s="40" t="s">
        <v>79</v>
      </c>
      <c r="J28" s="19" t="s">
        <v>79</v>
      </c>
      <c r="K28" s="19" t="s">
        <v>79</v>
      </c>
      <c r="L28" s="19" t="s">
        <v>79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"/>
      <c r="Z28" s="19"/>
      <c r="AA28" s="19"/>
      <c r="AB28" s="19"/>
      <c r="AC28" s="19"/>
      <c r="AD28" s="19"/>
      <c r="AE28" s="19"/>
      <c r="AF28" s="19">
        <f>SUM(D28:AE28)</f>
        <v>594.5861297539152</v>
      </c>
      <c r="AG28" s="29">
        <f>SUMIF(AI28:AQ28,"&gt;0")</f>
        <v>594.5861297539152</v>
      </c>
      <c r="AH28" s="22">
        <f>IF(AZ28=0,"",AZ28)</f>
      </c>
      <c r="AI28" s="16">
        <f>LARGE($D28:$AE28,1)</f>
        <v>594.5861297539152</v>
      </c>
      <c r="AJ28" s="16" t="e">
        <f>LARGE($D28:$AE28,2)</f>
        <v>#NUM!</v>
      </c>
      <c r="AK28" s="16" t="e">
        <f>LARGE($D28:$AE28,3)</f>
        <v>#NUM!</v>
      </c>
      <c r="AL28" s="16" t="e">
        <f>LARGE($D28:$AE28,4)</f>
        <v>#NUM!</v>
      </c>
      <c r="AM28" s="16" t="e">
        <f>LARGE($D28:$AE28,5)</f>
        <v>#NUM!</v>
      </c>
      <c r="AN28" s="16" t="e">
        <f>LARGE($D28:$AE28,6)</f>
        <v>#NUM!</v>
      </c>
      <c r="AO28" s="16" t="e">
        <f>LARGE($D28:$AE28,7)</f>
        <v>#NUM!</v>
      </c>
      <c r="AP28" s="16" t="e">
        <f>LARGE($D28:$AE28,8)</f>
        <v>#NUM!</v>
      </c>
      <c r="AQ28" s="16" t="e">
        <f>LARGE($D28:$AE28,9)</f>
        <v>#NUM!</v>
      </c>
      <c r="AR28" s="16" t="e">
        <f>LARGE($D28:$AE28,10)</f>
        <v>#NUM!</v>
      </c>
      <c r="AS28" s="16" t="e">
        <f>LARGE($D28:$AE28,11)</f>
        <v>#NUM!</v>
      </c>
      <c r="AT28" s="16" t="e">
        <f>LARGE($D28:$AE28,12)</f>
        <v>#NUM!</v>
      </c>
      <c r="AU28" s="16" t="e">
        <f>LARGE($D28:$AE28,13)</f>
        <v>#NUM!</v>
      </c>
      <c r="AV28" s="16" t="e">
        <f>LARGE($D28:$AE28,14)</f>
        <v>#NUM!</v>
      </c>
      <c r="AW28" s="13" t="s">
        <v>54</v>
      </c>
      <c r="AX28" s="20" t="e">
        <f>VLOOKUP(B28,prot!A:I,9,FALSE)</f>
        <v>#N/A</v>
      </c>
      <c r="AY28" s="10" t="b">
        <f t="shared" si="1"/>
        <v>1</v>
      </c>
      <c r="AZ28" s="9">
        <f t="shared" si="2"/>
        <v>0</v>
      </c>
    </row>
    <row r="29" spans="1:52" ht="13.5" customHeight="1" hidden="1">
      <c r="A29" s="7">
        <v>25</v>
      </c>
      <c r="B29" s="4" t="s">
        <v>28</v>
      </c>
      <c r="C29" s="4">
        <v>1966</v>
      </c>
      <c r="D29" s="4" t="s">
        <v>79</v>
      </c>
      <c r="E29" s="4" t="s">
        <v>79</v>
      </c>
      <c r="F29" s="4" t="s">
        <v>79</v>
      </c>
      <c r="G29" s="4" t="s">
        <v>79</v>
      </c>
      <c r="H29" s="40" t="s">
        <v>79</v>
      </c>
      <c r="I29" s="40" t="s">
        <v>79</v>
      </c>
      <c r="J29" s="19" t="s">
        <v>79</v>
      </c>
      <c r="K29" s="19" t="s">
        <v>79</v>
      </c>
      <c r="L29" s="19" t="s">
        <v>79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"/>
      <c r="Z29" s="19"/>
      <c r="AA29" s="19"/>
      <c r="AB29" s="19"/>
      <c r="AC29" s="19"/>
      <c r="AD29" s="19"/>
      <c r="AE29" s="19"/>
      <c r="AF29" s="19">
        <f>SUM(D29:AE29)</f>
        <v>0</v>
      </c>
      <c r="AG29" s="29">
        <f>SUMIF(AI29:AQ29,"&gt;0")</f>
        <v>0</v>
      </c>
      <c r="AH29" s="22">
        <f>IF(AZ29=0,"",AZ29)</f>
      </c>
      <c r="AI29" s="16" t="e">
        <f>LARGE($D29:$AE29,1)</f>
        <v>#NUM!</v>
      </c>
      <c r="AJ29" s="16" t="e">
        <f>LARGE($D29:$AE29,2)</f>
        <v>#NUM!</v>
      </c>
      <c r="AK29" s="16" t="e">
        <f>LARGE($D29:$AE29,3)</f>
        <v>#NUM!</v>
      </c>
      <c r="AL29" s="16" t="e">
        <f>LARGE($D29:$AE29,4)</f>
        <v>#NUM!</v>
      </c>
      <c r="AM29" s="16" t="e">
        <f>LARGE($D29:$AE29,5)</f>
        <v>#NUM!</v>
      </c>
      <c r="AN29" s="16" t="e">
        <f>LARGE($D29:$AE29,6)</f>
        <v>#NUM!</v>
      </c>
      <c r="AO29" s="16" t="e">
        <f>LARGE($D29:$AE29,7)</f>
        <v>#NUM!</v>
      </c>
      <c r="AP29" s="16" t="e">
        <f>LARGE($D29:$AE29,8)</f>
        <v>#NUM!</v>
      </c>
      <c r="AQ29" s="16" t="e">
        <f>LARGE($D29:$AE29,9)</f>
        <v>#NUM!</v>
      </c>
      <c r="AR29" s="16" t="e">
        <f>LARGE($D29:$AE29,10)</f>
        <v>#NUM!</v>
      </c>
      <c r="AS29" s="16" t="e">
        <f>LARGE($D29:$AE29,11)</f>
        <v>#NUM!</v>
      </c>
      <c r="AT29" s="16" t="e">
        <f>LARGE($D29:$AE29,12)</f>
        <v>#NUM!</v>
      </c>
      <c r="AU29" s="16" t="e">
        <f>LARGE($D29:$AE29,13)</f>
        <v>#NUM!</v>
      </c>
      <c r="AV29" s="16" t="e">
        <f>LARGE($D29:$AE29,14)</f>
        <v>#NUM!</v>
      </c>
      <c r="AW29" s="13" t="s">
        <v>54</v>
      </c>
      <c r="AX29" s="20" t="e">
        <f>VLOOKUP(B29,prot!A:I,9,FALSE)</f>
        <v>#N/A</v>
      </c>
      <c r="AY29" s="10" t="b">
        <f t="shared" si="1"/>
        <v>1</v>
      </c>
      <c r="AZ29" s="9">
        <f t="shared" si="2"/>
        <v>0</v>
      </c>
    </row>
    <row r="30" spans="1:52" ht="13.5" customHeight="1" hidden="1">
      <c r="A30" s="7">
        <v>26</v>
      </c>
      <c r="B30" s="4" t="s">
        <v>58</v>
      </c>
      <c r="C30" s="4">
        <v>1977</v>
      </c>
      <c r="D30" s="4" t="s">
        <v>79</v>
      </c>
      <c r="E30" s="4" t="s">
        <v>79</v>
      </c>
      <c r="F30" s="4" t="s">
        <v>79</v>
      </c>
      <c r="G30" s="4" t="s">
        <v>79</v>
      </c>
      <c r="H30" s="40" t="s">
        <v>79</v>
      </c>
      <c r="I30" s="40" t="s">
        <v>79</v>
      </c>
      <c r="J30" s="19" t="s">
        <v>79</v>
      </c>
      <c r="K30" s="19" t="s">
        <v>79</v>
      </c>
      <c r="L30" s="19" t="s">
        <v>79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"/>
      <c r="Z30" s="19"/>
      <c r="AA30" s="19"/>
      <c r="AB30" s="19"/>
      <c r="AC30" s="19"/>
      <c r="AD30" s="19"/>
      <c r="AE30" s="19"/>
      <c r="AF30" s="19">
        <f>SUM(D30:AE30)</f>
        <v>0</v>
      </c>
      <c r="AG30" s="29">
        <f>SUMIF(AI30:AQ30,"&gt;0")</f>
        <v>0</v>
      </c>
      <c r="AH30" s="22">
        <f>IF(AZ30=0,"",AZ30)</f>
      </c>
      <c r="AI30" s="16" t="e">
        <f>LARGE($D30:$AE30,1)</f>
        <v>#NUM!</v>
      </c>
      <c r="AJ30" s="16" t="e">
        <f>LARGE($D30:$AE30,2)</f>
        <v>#NUM!</v>
      </c>
      <c r="AK30" s="16" t="e">
        <f>LARGE($D30:$AE30,3)</f>
        <v>#NUM!</v>
      </c>
      <c r="AL30" s="16" t="e">
        <f>LARGE($D30:$AE30,4)</f>
        <v>#NUM!</v>
      </c>
      <c r="AM30" s="16" t="e">
        <f>LARGE($D30:$AE30,5)</f>
        <v>#NUM!</v>
      </c>
      <c r="AN30" s="16" t="e">
        <f>LARGE($D30:$AE30,6)</f>
        <v>#NUM!</v>
      </c>
      <c r="AO30" s="16" t="e">
        <f>LARGE($D30:$AE30,7)</f>
        <v>#NUM!</v>
      </c>
      <c r="AP30" s="16" t="e">
        <f>LARGE($D30:$AE30,8)</f>
        <v>#NUM!</v>
      </c>
      <c r="AQ30" s="16" t="e">
        <f>LARGE($D30:$AE30,9)</f>
        <v>#NUM!</v>
      </c>
      <c r="AR30" s="16" t="e">
        <f>LARGE($D30:$AE30,10)</f>
        <v>#NUM!</v>
      </c>
      <c r="AS30" s="16" t="e">
        <f>LARGE($D30:$AE30,11)</f>
        <v>#NUM!</v>
      </c>
      <c r="AT30" s="16" t="e">
        <f>LARGE($D30:$AE30,12)</f>
        <v>#NUM!</v>
      </c>
      <c r="AU30" s="16" t="e">
        <f>LARGE($D30:$AE30,13)</f>
        <v>#NUM!</v>
      </c>
      <c r="AV30" s="16" t="e">
        <f>LARGE($D30:$AE30,14)</f>
        <v>#NUM!</v>
      </c>
      <c r="AW30" s="13" t="s">
        <v>54</v>
      </c>
      <c r="AX30" s="20" t="e">
        <f>VLOOKUP(B30,prot!A:I,9,FALSE)</f>
        <v>#N/A</v>
      </c>
      <c r="AY30" s="10" t="b">
        <f t="shared" si="1"/>
        <v>1</v>
      </c>
      <c r="AZ30" s="9">
        <f t="shared" si="2"/>
        <v>0</v>
      </c>
    </row>
    <row r="31" spans="1:52" ht="13.5" customHeight="1" hidden="1">
      <c r="A31" s="7">
        <v>27</v>
      </c>
      <c r="B31" s="4" t="s">
        <v>57</v>
      </c>
      <c r="C31" s="4">
        <v>1965</v>
      </c>
      <c r="D31" s="4" t="s">
        <v>79</v>
      </c>
      <c r="E31" s="4" t="s">
        <v>79</v>
      </c>
      <c r="F31" s="4" t="s">
        <v>79</v>
      </c>
      <c r="G31" s="4" t="s">
        <v>79</v>
      </c>
      <c r="H31" s="40" t="s">
        <v>79</v>
      </c>
      <c r="I31" s="40" t="s">
        <v>79</v>
      </c>
      <c r="J31" s="19" t="s">
        <v>79</v>
      </c>
      <c r="K31" s="19" t="s">
        <v>79</v>
      </c>
      <c r="L31" s="19" t="s">
        <v>79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"/>
      <c r="Z31" s="19"/>
      <c r="AA31" s="19"/>
      <c r="AB31" s="19"/>
      <c r="AC31" s="19"/>
      <c r="AD31" s="19"/>
      <c r="AE31" s="19"/>
      <c r="AF31" s="19">
        <f>SUM(D31:AE31)</f>
        <v>0</v>
      </c>
      <c r="AG31" s="29">
        <f>SUMIF(AI31:AQ31,"&gt;0")</f>
        <v>0</v>
      </c>
      <c r="AH31" s="22">
        <f>IF(AZ31=0,"",AZ31)</f>
      </c>
      <c r="AI31" s="16" t="e">
        <f>LARGE($D31:$AE31,1)</f>
        <v>#NUM!</v>
      </c>
      <c r="AJ31" s="16" t="e">
        <f>LARGE($D31:$AE31,2)</f>
        <v>#NUM!</v>
      </c>
      <c r="AK31" s="16" t="e">
        <f>LARGE($D31:$AE31,3)</f>
        <v>#NUM!</v>
      </c>
      <c r="AL31" s="16" t="e">
        <f>LARGE($D31:$AE31,4)</f>
        <v>#NUM!</v>
      </c>
      <c r="AM31" s="16" t="e">
        <f>LARGE($D31:$AE31,5)</f>
        <v>#NUM!</v>
      </c>
      <c r="AN31" s="16" t="e">
        <f>LARGE($D31:$AE31,6)</f>
        <v>#NUM!</v>
      </c>
      <c r="AO31" s="16" t="e">
        <f>LARGE($D31:$AE31,7)</f>
        <v>#NUM!</v>
      </c>
      <c r="AP31" s="16" t="e">
        <f>LARGE($D31:$AE31,8)</f>
        <v>#NUM!</v>
      </c>
      <c r="AQ31" s="16" t="e">
        <f>LARGE($D31:$AE31,9)</f>
        <v>#NUM!</v>
      </c>
      <c r="AR31" s="16" t="e">
        <f>LARGE($D31:$AE31,10)</f>
        <v>#NUM!</v>
      </c>
      <c r="AS31" s="16" t="e">
        <f>LARGE($D31:$AE31,11)</f>
        <v>#NUM!</v>
      </c>
      <c r="AT31" s="16" t="e">
        <f>LARGE($D31:$AE31,12)</f>
        <v>#NUM!</v>
      </c>
      <c r="AU31" s="16" t="e">
        <f>LARGE($D31:$AE31,13)</f>
        <v>#NUM!</v>
      </c>
      <c r="AV31" s="16" t="e">
        <f>LARGE($D31:$AE31,14)</f>
        <v>#NUM!</v>
      </c>
      <c r="AW31" s="13" t="s">
        <v>54</v>
      </c>
      <c r="AX31" s="20" t="e">
        <f>VLOOKUP(B31,prot!A:I,9,FALSE)</f>
        <v>#N/A</v>
      </c>
      <c r="AY31" s="10" t="b">
        <f t="shared" si="1"/>
        <v>1</v>
      </c>
      <c r="AZ31" s="9">
        <f t="shared" si="2"/>
        <v>0</v>
      </c>
    </row>
    <row r="32" spans="1:52" ht="13.5" customHeight="1" hidden="1">
      <c r="A32" s="7">
        <v>28</v>
      </c>
      <c r="B32" s="4" t="s">
        <v>50</v>
      </c>
      <c r="C32" s="4">
        <v>1974</v>
      </c>
      <c r="D32" s="4" t="s">
        <v>79</v>
      </c>
      <c r="E32" s="4" t="s">
        <v>79</v>
      </c>
      <c r="F32" s="4" t="s">
        <v>79</v>
      </c>
      <c r="G32" s="4" t="s">
        <v>79</v>
      </c>
      <c r="H32" s="40" t="s">
        <v>79</v>
      </c>
      <c r="I32" s="40" t="s">
        <v>79</v>
      </c>
      <c r="J32" s="19" t="s">
        <v>79</v>
      </c>
      <c r="K32" s="19" t="s">
        <v>79</v>
      </c>
      <c r="L32" s="19" t="s">
        <v>79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"/>
      <c r="Z32" s="19"/>
      <c r="AA32" s="19"/>
      <c r="AB32" s="19"/>
      <c r="AC32" s="19"/>
      <c r="AD32" s="19"/>
      <c r="AE32" s="19"/>
      <c r="AF32" s="19">
        <f>SUM(D32:AE32)</f>
        <v>0</v>
      </c>
      <c r="AG32" s="29">
        <f>SUMIF(AI32:AQ32,"&gt;0")</f>
        <v>0</v>
      </c>
      <c r="AH32" s="22">
        <f>IF(AZ32=0,"",AZ32)</f>
      </c>
      <c r="AI32" s="16" t="e">
        <f>LARGE($D32:$AE32,1)</f>
        <v>#NUM!</v>
      </c>
      <c r="AJ32" s="16" t="e">
        <f>LARGE($D32:$AE32,2)</f>
        <v>#NUM!</v>
      </c>
      <c r="AK32" s="16" t="e">
        <f>LARGE($D32:$AE32,3)</f>
        <v>#NUM!</v>
      </c>
      <c r="AL32" s="16" t="e">
        <f>LARGE($D32:$AE32,4)</f>
        <v>#NUM!</v>
      </c>
      <c r="AM32" s="16" t="e">
        <f>LARGE($D32:$AE32,5)</f>
        <v>#NUM!</v>
      </c>
      <c r="AN32" s="16" t="e">
        <f>LARGE($D32:$AE32,6)</f>
        <v>#NUM!</v>
      </c>
      <c r="AO32" s="16" t="e">
        <f>LARGE($D32:$AE32,7)</f>
        <v>#NUM!</v>
      </c>
      <c r="AP32" s="16" t="e">
        <f>LARGE($D32:$AE32,8)</f>
        <v>#NUM!</v>
      </c>
      <c r="AQ32" s="16" t="e">
        <f>LARGE($D32:$AE32,9)</f>
        <v>#NUM!</v>
      </c>
      <c r="AR32" s="16" t="e">
        <f>LARGE($D32:$AE32,10)</f>
        <v>#NUM!</v>
      </c>
      <c r="AS32" s="16" t="e">
        <f>LARGE($D32:$AE32,11)</f>
        <v>#NUM!</v>
      </c>
      <c r="AT32" s="16" t="e">
        <f>LARGE($D32:$AE32,12)</f>
        <v>#NUM!</v>
      </c>
      <c r="AU32" s="16" t="e">
        <f>LARGE($D32:$AE32,13)</f>
        <v>#NUM!</v>
      </c>
      <c r="AV32" s="16" t="e">
        <f>LARGE($D32:$AE32,14)</f>
        <v>#NUM!</v>
      </c>
      <c r="AW32" s="13" t="s">
        <v>54</v>
      </c>
      <c r="AX32" s="20" t="e">
        <f>VLOOKUP(B32,prot!A:I,9,FALSE)</f>
        <v>#N/A</v>
      </c>
      <c r="AY32" s="10" t="b">
        <f t="shared" si="1"/>
        <v>1</v>
      </c>
      <c r="AZ32" s="9">
        <f t="shared" si="2"/>
        <v>0</v>
      </c>
    </row>
    <row r="33" spans="1:52" ht="13.5" customHeight="1" hidden="1">
      <c r="A33" s="7">
        <v>29</v>
      </c>
      <c r="B33" s="4" t="s">
        <v>24</v>
      </c>
      <c r="C33" s="4">
        <v>1966</v>
      </c>
      <c r="D33" s="4" t="s">
        <v>79</v>
      </c>
      <c r="E33" s="4" t="s">
        <v>79</v>
      </c>
      <c r="F33" s="4" t="s">
        <v>79</v>
      </c>
      <c r="G33" s="4" t="s">
        <v>79</v>
      </c>
      <c r="H33" s="40" t="s">
        <v>79</v>
      </c>
      <c r="I33" s="40" t="s">
        <v>79</v>
      </c>
      <c r="J33" s="19" t="s">
        <v>79</v>
      </c>
      <c r="K33" s="19" t="s">
        <v>79</v>
      </c>
      <c r="L33" s="19" t="s">
        <v>79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"/>
      <c r="Z33" s="19"/>
      <c r="AA33" s="19"/>
      <c r="AB33" s="19"/>
      <c r="AC33" s="19"/>
      <c r="AD33" s="19"/>
      <c r="AE33" s="19"/>
      <c r="AF33" s="19">
        <f>SUM(D33:AE33)</f>
        <v>0</v>
      </c>
      <c r="AG33" s="29">
        <f>SUMIF(AI33:AQ33,"&gt;0")</f>
        <v>0</v>
      </c>
      <c r="AH33" s="22">
        <f t="shared" si="0"/>
      </c>
      <c r="AI33" s="16" t="e">
        <f>LARGE($D33:$AE33,1)</f>
        <v>#NUM!</v>
      </c>
      <c r="AJ33" s="16" t="e">
        <f>LARGE($D33:$AE33,2)</f>
        <v>#NUM!</v>
      </c>
      <c r="AK33" s="16" t="e">
        <f>LARGE($D33:$AE33,3)</f>
        <v>#NUM!</v>
      </c>
      <c r="AL33" s="16" t="e">
        <f>LARGE($D33:$AE33,4)</f>
        <v>#NUM!</v>
      </c>
      <c r="AM33" s="16" t="e">
        <f>LARGE($D33:$AE33,5)</f>
        <v>#NUM!</v>
      </c>
      <c r="AN33" s="16" t="e">
        <f>LARGE($D33:$AE33,6)</f>
        <v>#NUM!</v>
      </c>
      <c r="AO33" s="16" t="e">
        <f>LARGE($D33:$AE33,7)</f>
        <v>#NUM!</v>
      </c>
      <c r="AP33" s="16" t="e">
        <f>LARGE($D33:$AE33,8)</f>
        <v>#NUM!</v>
      </c>
      <c r="AQ33" s="16" t="e">
        <f>LARGE($D33:$AE33,9)</f>
        <v>#NUM!</v>
      </c>
      <c r="AR33" s="16" t="e">
        <f>LARGE($D33:$AE33,10)</f>
        <v>#NUM!</v>
      </c>
      <c r="AS33" s="16" t="e">
        <f>LARGE($D33:$AE33,11)</f>
        <v>#NUM!</v>
      </c>
      <c r="AT33" s="16" t="e">
        <f>LARGE($D33:$AE33,12)</f>
        <v>#NUM!</v>
      </c>
      <c r="AU33" s="16" t="e">
        <f>LARGE($D33:$AE33,13)</f>
        <v>#NUM!</v>
      </c>
      <c r="AV33" s="16" t="e">
        <f>LARGE($D33:$AE33,14)</f>
        <v>#NUM!</v>
      </c>
      <c r="AW33" s="13" t="s">
        <v>54</v>
      </c>
      <c r="AX33" s="20" t="e">
        <f>VLOOKUP(B33,prot!A:I,9,FALSE)</f>
        <v>#N/A</v>
      </c>
      <c r="AY33" s="10" t="b">
        <f t="shared" si="1"/>
        <v>1</v>
      </c>
      <c r="AZ33" s="9">
        <f t="shared" si="2"/>
        <v>0</v>
      </c>
    </row>
    <row r="34" spans="1:52" ht="14.25" customHeight="1" hidden="1">
      <c r="A34" s="7">
        <v>30</v>
      </c>
      <c r="B34" s="42" t="s">
        <v>117</v>
      </c>
      <c r="C34" s="1">
        <v>1972</v>
      </c>
      <c r="D34" s="1" t="s">
        <v>79</v>
      </c>
      <c r="E34" s="4" t="s">
        <v>79</v>
      </c>
      <c r="F34" s="1" t="s">
        <v>79</v>
      </c>
      <c r="G34" s="1" t="s">
        <v>79</v>
      </c>
      <c r="H34" s="40" t="s">
        <v>79</v>
      </c>
      <c r="I34" s="40" t="s">
        <v>79</v>
      </c>
      <c r="J34" s="19" t="s">
        <v>79</v>
      </c>
      <c r="K34" s="19" t="s">
        <v>79</v>
      </c>
      <c r="L34" s="19" t="s">
        <v>79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"/>
      <c r="Z34" s="19"/>
      <c r="AA34" s="19"/>
      <c r="AB34" s="19"/>
      <c r="AC34" s="19"/>
      <c r="AD34" s="19"/>
      <c r="AE34" s="19"/>
      <c r="AF34" s="19">
        <f>SUM(D34:AE34)</f>
        <v>0</v>
      </c>
      <c r="AG34" s="29">
        <f>SUMIF(AI34:AQ34,"&gt;0")</f>
        <v>0</v>
      </c>
      <c r="AH34" s="22">
        <f aca="true" t="shared" si="3" ref="AH34:AH58">IF(AZ34=0,"",AZ34)</f>
      </c>
      <c r="AI34" s="16" t="e">
        <f>LARGE($D34:$AE34,1)</f>
        <v>#NUM!</v>
      </c>
      <c r="AJ34" s="16" t="e">
        <f>LARGE($D34:$AE34,2)</f>
        <v>#NUM!</v>
      </c>
      <c r="AK34" s="16" t="e">
        <f>LARGE($D34:$AE34,3)</f>
        <v>#NUM!</v>
      </c>
      <c r="AL34" s="16" t="e">
        <f>LARGE($D34:$AE34,4)</f>
        <v>#NUM!</v>
      </c>
      <c r="AM34" s="16" t="e">
        <f>LARGE($D34:$AE34,5)</f>
        <v>#NUM!</v>
      </c>
      <c r="AN34" s="16" t="e">
        <f>LARGE($D34:$AE34,6)</f>
        <v>#NUM!</v>
      </c>
      <c r="AO34" s="16" t="e">
        <f>LARGE($D34:$AE34,7)</f>
        <v>#NUM!</v>
      </c>
      <c r="AP34" s="16" t="e">
        <f>LARGE($D34:$AE34,8)</f>
        <v>#NUM!</v>
      </c>
      <c r="AQ34" s="16" t="e">
        <f>LARGE($D34:$AE34,9)</f>
        <v>#NUM!</v>
      </c>
      <c r="AR34" s="16" t="e">
        <f>LARGE($D34:$AE34,10)</f>
        <v>#NUM!</v>
      </c>
      <c r="AS34" s="16" t="e">
        <f>LARGE($D34:$AE34,11)</f>
        <v>#NUM!</v>
      </c>
      <c r="AT34" s="16" t="e">
        <f>LARGE($D34:$AE34,12)</f>
        <v>#NUM!</v>
      </c>
      <c r="AU34" s="16" t="e">
        <f>LARGE($D34:$AE34,13)</f>
        <v>#NUM!</v>
      </c>
      <c r="AV34" s="16" t="e">
        <f>LARGE($D34:$AE34,14)</f>
        <v>#NUM!</v>
      </c>
      <c r="AW34" s="13" t="s">
        <v>54</v>
      </c>
      <c r="AX34" s="20" t="e">
        <f>VLOOKUP(B34,prot!A:I,9,FALSE)</f>
        <v>#N/A</v>
      </c>
      <c r="AY34" s="10" t="b">
        <f t="shared" si="1"/>
        <v>1</v>
      </c>
      <c r="AZ34" s="9">
        <f t="shared" si="2"/>
        <v>0</v>
      </c>
    </row>
    <row r="35" spans="1:52" ht="13.5" customHeight="1" hidden="1">
      <c r="A35" s="7">
        <v>31</v>
      </c>
      <c r="B35" s="42" t="s">
        <v>102</v>
      </c>
      <c r="C35" s="4">
        <v>1970</v>
      </c>
      <c r="D35" s="4" t="s">
        <v>79</v>
      </c>
      <c r="E35" s="4" t="s">
        <v>79</v>
      </c>
      <c r="F35" s="4" t="s">
        <v>79</v>
      </c>
      <c r="G35" s="4" t="s">
        <v>79</v>
      </c>
      <c r="H35" s="40" t="s">
        <v>79</v>
      </c>
      <c r="I35" s="40" t="s">
        <v>79</v>
      </c>
      <c r="J35" s="19" t="s">
        <v>79</v>
      </c>
      <c r="K35" s="19" t="s">
        <v>79</v>
      </c>
      <c r="L35" s="19" t="s">
        <v>79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"/>
      <c r="Z35" s="19"/>
      <c r="AA35" s="19"/>
      <c r="AB35" s="19"/>
      <c r="AC35" s="19"/>
      <c r="AD35" s="19"/>
      <c r="AE35" s="19"/>
      <c r="AF35" s="19">
        <f>SUM(D35:AE35)</f>
        <v>0</v>
      </c>
      <c r="AG35" s="29">
        <f>SUMIF(AI35:AQ35,"&gt;0")</f>
        <v>0</v>
      </c>
      <c r="AH35" s="22">
        <f t="shared" si="3"/>
      </c>
      <c r="AI35" s="16" t="e">
        <f>LARGE($D35:$AE35,1)</f>
        <v>#NUM!</v>
      </c>
      <c r="AJ35" s="16" t="e">
        <f>LARGE($D35:$AE35,2)</f>
        <v>#NUM!</v>
      </c>
      <c r="AK35" s="16" t="e">
        <f>LARGE($D35:$AE35,3)</f>
        <v>#NUM!</v>
      </c>
      <c r="AL35" s="16" t="e">
        <f>LARGE($D35:$AE35,4)</f>
        <v>#NUM!</v>
      </c>
      <c r="AM35" s="16" t="e">
        <f>LARGE($D35:$AE35,5)</f>
        <v>#NUM!</v>
      </c>
      <c r="AN35" s="16" t="e">
        <f>LARGE($D35:$AE35,6)</f>
        <v>#NUM!</v>
      </c>
      <c r="AO35" s="16" t="e">
        <f>LARGE($D35:$AE35,7)</f>
        <v>#NUM!</v>
      </c>
      <c r="AP35" s="16" t="e">
        <f>LARGE($D35:$AE35,8)</f>
        <v>#NUM!</v>
      </c>
      <c r="AQ35" s="16" t="e">
        <f>LARGE($D35:$AE35,9)</f>
        <v>#NUM!</v>
      </c>
      <c r="AR35" s="16" t="e">
        <f>LARGE($D35:$AE35,10)</f>
        <v>#NUM!</v>
      </c>
      <c r="AS35" s="16" t="e">
        <f>LARGE($D35:$AE35,11)</f>
        <v>#NUM!</v>
      </c>
      <c r="AT35" s="16" t="e">
        <f>LARGE($D35:$AE35,12)</f>
        <v>#NUM!</v>
      </c>
      <c r="AU35" s="16" t="e">
        <f>LARGE($D35:$AE35,13)</f>
        <v>#NUM!</v>
      </c>
      <c r="AV35" s="16" t="e">
        <f>LARGE($D35:$AE35,14)</f>
        <v>#NUM!</v>
      </c>
      <c r="AW35" s="13" t="s">
        <v>54</v>
      </c>
      <c r="AX35" s="20" t="e">
        <f>VLOOKUP(B35,prot!A:I,9,FALSE)</f>
        <v>#N/A</v>
      </c>
      <c r="AY35" s="10" t="b">
        <f t="shared" si="1"/>
        <v>1</v>
      </c>
      <c r="AZ35" s="9">
        <f t="shared" si="2"/>
        <v>0</v>
      </c>
    </row>
    <row r="36" spans="1:52" ht="14.25" customHeight="1" hidden="1">
      <c r="A36" s="7">
        <v>32</v>
      </c>
      <c r="B36" s="42" t="s">
        <v>51</v>
      </c>
      <c r="C36" s="4">
        <v>1970</v>
      </c>
      <c r="D36" s="4" t="s">
        <v>79</v>
      </c>
      <c r="E36" s="4" t="s">
        <v>79</v>
      </c>
      <c r="F36" s="4" t="s">
        <v>79</v>
      </c>
      <c r="G36" s="4" t="s">
        <v>79</v>
      </c>
      <c r="H36" s="40" t="s">
        <v>79</v>
      </c>
      <c r="I36" s="40" t="s">
        <v>79</v>
      </c>
      <c r="J36" s="19" t="s">
        <v>79</v>
      </c>
      <c r="K36" s="19" t="s">
        <v>79</v>
      </c>
      <c r="L36" s="19" t="s">
        <v>79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"/>
      <c r="Z36" s="19"/>
      <c r="AA36" s="19"/>
      <c r="AB36" s="19"/>
      <c r="AC36" s="19"/>
      <c r="AD36" s="19"/>
      <c r="AE36" s="19"/>
      <c r="AF36" s="19">
        <f>SUM(D36:AE36)</f>
        <v>0</v>
      </c>
      <c r="AG36" s="29">
        <f>SUMIF(AI36:AQ36,"&gt;0")</f>
        <v>0</v>
      </c>
      <c r="AH36" s="22">
        <f t="shared" si="3"/>
      </c>
      <c r="AI36" s="16" t="e">
        <f>LARGE($D36:$AE36,1)</f>
        <v>#NUM!</v>
      </c>
      <c r="AJ36" s="16" t="e">
        <f>LARGE($D36:$AE36,2)</f>
        <v>#NUM!</v>
      </c>
      <c r="AK36" s="16" t="e">
        <f>LARGE($D36:$AE36,3)</f>
        <v>#NUM!</v>
      </c>
      <c r="AL36" s="16" t="e">
        <f>LARGE($D36:$AE36,4)</f>
        <v>#NUM!</v>
      </c>
      <c r="AM36" s="16" t="e">
        <f>LARGE($D36:$AE36,5)</f>
        <v>#NUM!</v>
      </c>
      <c r="AN36" s="16" t="e">
        <f>LARGE($D36:$AE36,6)</f>
        <v>#NUM!</v>
      </c>
      <c r="AO36" s="16" t="e">
        <f>LARGE($D36:$AE36,7)</f>
        <v>#NUM!</v>
      </c>
      <c r="AP36" s="16" t="e">
        <f>LARGE($D36:$AE36,8)</f>
        <v>#NUM!</v>
      </c>
      <c r="AQ36" s="16" t="e">
        <f>LARGE($D36:$AE36,9)</f>
        <v>#NUM!</v>
      </c>
      <c r="AR36" s="16" t="e">
        <f>LARGE($D36:$AE36,10)</f>
        <v>#NUM!</v>
      </c>
      <c r="AS36" s="16" t="e">
        <f>LARGE($D36:$AE36,11)</f>
        <v>#NUM!</v>
      </c>
      <c r="AT36" s="16" t="e">
        <f>LARGE($D36:$AE36,12)</f>
        <v>#NUM!</v>
      </c>
      <c r="AU36" s="16" t="e">
        <f>LARGE($D36:$AE36,13)</f>
        <v>#NUM!</v>
      </c>
      <c r="AV36" s="16" t="e">
        <f>LARGE($D36:$AE36,14)</f>
        <v>#NUM!</v>
      </c>
      <c r="AW36" s="13" t="s">
        <v>54</v>
      </c>
      <c r="AX36" s="20" t="e">
        <f>VLOOKUP(B36,prot!A:I,9,FALSE)</f>
        <v>#N/A</v>
      </c>
      <c r="AY36" s="10" t="b">
        <f t="shared" si="1"/>
        <v>1</v>
      </c>
      <c r="AZ36" s="9">
        <f t="shared" si="2"/>
        <v>0</v>
      </c>
    </row>
    <row r="37" spans="1:52" ht="13.5" customHeight="1" hidden="1">
      <c r="A37" s="7">
        <v>33</v>
      </c>
      <c r="B37" s="54" t="s">
        <v>103</v>
      </c>
      <c r="C37" s="4">
        <v>1984</v>
      </c>
      <c r="D37" s="4" t="s">
        <v>79</v>
      </c>
      <c r="E37" s="4" t="s">
        <v>79</v>
      </c>
      <c r="F37" s="4" t="s">
        <v>79</v>
      </c>
      <c r="G37" s="4" t="s">
        <v>79</v>
      </c>
      <c r="H37" s="40" t="s">
        <v>79</v>
      </c>
      <c r="I37" s="40" t="s">
        <v>79</v>
      </c>
      <c r="J37" s="19" t="s">
        <v>79</v>
      </c>
      <c r="K37" s="19" t="s">
        <v>79</v>
      </c>
      <c r="L37" s="19" t="s">
        <v>79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"/>
      <c r="Z37" s="19"/>
      <c r="AA37" s="19"/>
      <c r="AB37" s="19"/>
      <c r="AC37" s="19"/>
      <c r="AD37" s="19"/>
      <c r="AE37" s="19"/>
      <c r="AF37" s="19">
        <f>SUM(D37:AE37)</f>
        <v>0</v>
      </c>
      <c r="AG37" s="29">
        <f>SUMIF(AI37:AQ37,"&gt;0")</f>
        <v>0</v>
      </c>
      <c r="AH37" s="22">
        <f t="shared" si="3"/>
      </c>
      <c r="AI37" s="16" t="e">
        <f>LARGE($D37:$AE37,1)</f>
        <v>#NUM!</v>
      </c>
      <c r="AJ37" s="16" t="e">
        <f>LARGE($D37:$AE37,2)</f>
        <v>#NUM!</v>
      </c>
      <c r="AK37" s="16" t="e">
        <f>LARGE($D37:$AE37,3)</f>
        <v>#NUM!</v>
      </c>
      <c r="AL37" s="16" t="e">
        <f>LARGE($D37:$AE37,4)</f>
        <v>#NUM!</v>
      </c>
      <c r="AM37" s="16" t="e">
        <f>LARGE($D37:$AE37,5)</f>
        <v>#NUM!</v>
      </c>
      <c r="AN37" s="16" t="e">
        <f>LARGE($D37:$AE37,6)</f>
        <v>#NUM!</v>
      </c>
      <c r="AO37" s="16" t="e">
        <f>LARGE($D37:$AE37,7)</f>
        <v>#NUM!</v>
      </c>
      <c r="AP37" s="16" t="e">
        <f>LARGE($D37:$AE37,8)</f>
        <v>#NUM!</v>
      </c>
      <c r="AQ37" s="16" t="e">
        <f>LARGE($D37:$AE37,9)</f>
        <v>#NUM!</v>
      </c>
      <c r="AR37" s="16" t="e">
        <f>LARGE($D37:$AE37,10)</f>
        <v>#NUM!</v>
      </c>
      <c r="AS37" s="16" t="e">
        <f>LARGE($D37:$AE37,11)</f>
        <v>#NUM!</v>
      </c>
      <c r="AT37" s="16" t="e">
        <f>LARGE($D37:$AE37,12)</f>
        <v>#NUM!</v>
      </c>
      <c r="AU37" s="16" t="e">
        <f>LARGE($D37:$AE37,13)</f>
        <v>#NUM!</v>
      </c>
      <c r="AV37" s="16" t="e">
        <f>LARGE($D37:$AE37,14)</f>
        <v>#NUM!</v>
      </c>
      <c r="AW37" s="13" t="s">
        <v>54</v>
      </c>
      <c r="AX37" s="20" t="e">
        <f>VLOOKUP(B37,prot!A:I,9,FALSE)</f>
        <v>#N/A</v>
      </c>
      <c r="AY37" s="10" t="b">
        <f t="shared" si="1"/>
        <v>1</v>
      </c>
      <c r="AZ37" s="9">
        <f t="shared" si="2"/>
        <v>0</v>
      </c>
    </row>
    <row r="38" spans="1:52" ht="13.5" customHeight="1" hidden="1">
      <c r="A38" s="7">
        <v>34</v>
      </c>
      <c r="B38" s="42" t="s">
        <v>27</v>
      </c>
      <c r="C38" s="4">
        <v>1973</v>
      </c>
      <c r="D38" s="4" t="s">
        <v>79</v>
      </c>
      <c r="E38" s="4" t="s">
        <v>79</v>
      </c>
      <c r="F38" s="4" t="s">
        <v>79</v>
      </c>
      <c r="G38" s="4" t="s">
        <v>79</v>
      </c>
      <c r="H38" s="40" t="s">
        <v>79</v>
      </c>
      <c r="I38" s="40" t="s">
        <v>79</v>
      </c>
      <c r="J38" s="19" t="s">
        <v>79</v>
      </c>
      <c r="K38" s="19" t="s">
        <v>79</v>
      </c>
      <c r="L38" s="19" t="s">
        <v>79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"/>
      <c r="Z38" s="19"/>
      <c r="AA38" s="19"/>
      <c r="AB38" s="19"/>
      <c r="AC38" s="19"/>
      <c r="AD38" s="19"/>
      <c r="AE38" s="19"/>
      <c r="AF38" s="19">
        <f>SUM(D38:AE38)</f>
        <v>0</v>
      </c>
      <c r="AG38" s="29">
        <f>SUMIF(AI38:AQ38,"&gt;0")</f>
        <v>0</v>
      </c>
      <c r="AH38" s="22">
        <f t="shared" si="3"/>
      </c>
      <c r="AI38" s="16" t="e">
        <f>LARGE($D38:$AE38,1)</f>
        <v>#NUM!</v>
      </c>
      <c r="AJ38" s="16" t="e">
        <f>LARGE($D38:$AE38,2)</f>
        <v>#NUM!</v>
      </c>
      <c r="AK38" s="16" t="e">
        <f>LARGE($D38:$AE38,3)</f>
        <v>#NUM!</v>
      </c>
      <c r="AL38" s="16" t="e">
        <f>LARGE($D38:$AE38,4)</f>
        <v>#NUM!</v>
      </c>
      <c r="AM38" s="16" t="e">
        <f>LARGE($D38:$AE38,5)</f>
        <v>#NUM!</v>
      </c>
      <c r="AN38" s="16" t="e">
        <f>LARGE($D38:$AE38,6)</f>
        <v>#NUM!</v>
      </c>
      <c r="AO38" s="16" t="e">
        <f>LARGE($D38:$AE38,7)</f>
        <v>#NUM!</v>
      </c>
      <c r="AP38" s="16" t="e">
        <f>LARGE($D38:$AE38,8)</f>
        <v>#NUM!</v>
      </c>
      <c r="AQ38" s="16" t="e">
        <f>LARGE($D38:$AE38,9)</f>
        <v>#NUM!</v>
      </c>
      <c r="AR38" s="16" t="e">
        <f>LARGE($D38:$AE38,10)</f>
        <v>#NUM!</v>
      </c>
      <c r="AS38" s="16" t="e">
        <f>LARGE($D38:$AE38,11)</f>
        <v>#NUM!</v>
      </c>
      <c r="AT38" s="16" t="e">
        <f>LARGE($D38:$AE38,12)</f>
        <v>#NUM!</v>
      </c>
      <c r="AU38" s="16" t="e">
        <f>LARGE($D38:$AE38,13)</f>
        <v>#NUM!</v>
      </c>
      <c r="AV38" s="16" t="e">
        <f>LARGE($D38:$AE38,14)</f>
        <v>#NUM!</v>
      </c>
      <c r="AW38" s="13" t="s">
        <v>54</v>
      </c>
      <c r="AX38" s="20" t="e">
        <f>VLOOKUP(B38,prot!A:I,9,FALSE)</f>
        <v>#N/A</v>
      </c>
      <c r="AY38" s="10" t="b">
        <f t="shared" si="1"/>
        <v>1</v>
      </c>
      <c r="AZ38" s="9">
        <f t="shared" si="2"/>
        <v>0</v>
      </c>
    </row>
    <row r="39" spans="1:52" ht="13.5" customHeight="1" hidden="1">
      <c r="A39" s="7">
        <v>35</v>
      </c>
      <c r="B39" s="4" t="s">
        <v>97</v>
      </c>
      <c r="C39" s="4">
        <v>1985</v>
      </c>
      <c r="D39" s="4" t="s">
        <v>79</v>
      </c>
      <c r="E39" s="4" t="s">
        <v>79</v>
      </c>
      <c r="F39" s="4" t="s">
        <v>79</v>
      </c>
      <c r="G39" s="4" t="s">
        <v>79</v>
      </c>
      <c r="H39" s="40" t="s">
        <v>79</v>
      </c>
      <c r="I39" s="40" t="s">
        <v>79</v>
      </c>
      <c r="J39" s="19" t="s">
        <v>79</v>
      </c>
      <c r="K39" s="19" t="s">
        <v>79</v>
      </c>
      <c r="L39" s="19" t="s">
        <v>79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"/>
      <c r="Z39" s="19"/>
      <c r="AA39" s="19"/>
      <c r="AB39" s="19"/>
      <c r="AC39" s="19"/>
      <c r="AD39" s="19"/>
      <c r="AE39" s="19"/>
      <c r="AF39" s="19">
        <f>SUM(D39:AE39)</f>
        <v>0</v>
      </c>
      <c r="AG39" s="29">
        <f>SUMIF(AI39:AQ39,"&gt;0")</f>
        <v>0</v>
      </c>
      <c r="AH39" s="22">
        <f aca="true" t="shared" si="4" ref="AH39:AH44">IF(AZ39=0,"",AZ39)</f>
      </c>
      <c r="AI39" s="16" t="e">
        <f>LARGE($D39:$AE39,1)</f>
        <v>#NUM!</v>
      </c>
      <c r="AJ39" s="16" t="e">
        <f>LARGE($D39:$AE39,2)</f>
        <v>#NUM!</v>
      </c>
      <c r="AK39" s="16" t="e">
        <f>LARGE($D39:$AE39,3)</f>
        <v>#NUM!</v>
      </c>
      <c r="AL39" s="16" t="e">
        <f>LARGE($D39:$AE39,4)</f>
        <v>#NUM!</v>
      </c>
      <c r="AM39" s="16" t="e">
        <f>LARGE($D39:$AE39,5)</f>
        <v>#NUM!</v>
      </c>
      <c r="AN39" s="16" t="e">
        <f>LARGE($D39:$AE39,6)</f>
        <v>#NUM!</v>
      </c>
      <c r="AO39" s="16" t="e">
        <f>LARGE($D39:$AE39,7)</f>
        <v>#NUM!</v>
      </c>
      <c r="AP39" s="16" t="e">
        <f>LARGE($D39:$AE39,8)</f>
        <v>#NUM!</v>
      </c>
      <c r="AQ39" s="16" t="e">
        <f>LARGE($D39:$AE39,9)</f>
        <v>#NUM!</v>
      </c>
      <c r="AR39" s="16" t="e">
        <f>LARGE($D39:$AE39,10)</f>
        <v>#NUM!</v>
      </c>
      <c r="AS39" s="16" t="e">
        <f>LARGE($D39:$AE39,11)</f>
        <v>#NUM!</v>
      </c>
      <c r="AT39" s="16" t="e">
        <f>LARGE($D39:$AE39,12)</f>
        <v>#NUM!</v>
      </c>
      <c r="AU39" s="16" t="e">
        <f>LARGE($D39:$AE39,13)</f>
        <v>#NUM!</v>
      </c>
      <c r="AV39" s="16" t="e">
        <f>LARGE($D39:$AE39,14)</f>
        <v>#NUM!</v>
      </c>
      <c r="AW39" s="13" t="s">
        <v>54</v>
      </c>
      <c r="AX39" s="20" t="e">
        <f>VLOOKUP(B39,prot!A:I,9,FALSE)</f>
        <v>#N/A</v>
      </c>
      <c r="AY39" s="10" t="b">
        <f t="shared" si="1"/>
        <v>1</v>
      </c>
      <c r="AZ39" s="9">
        <f t="shared" si="2"/>
        <v>0</v>
      </c>
    </row>
    <row r="40" spans="1:52" ht="13.5" customHeight="1" hidden="1">
      <c r="A40" s="7">
        <v>36</v>
      </c>
      <c r="B40" s="1" t="s">
        <v>112</v>
      </c>
      <c r="C40" s="1">
        <v>1986</v>
      </c>
      <c r="D40" s="1" t="s">
        <v>79</v>
      </c>
      <c r="E40" s="4" t="s">
        <v>79</v>
      </c>
      <c r="F40" s="1" t="s">
        <v>79</v>
      </c>
      <c r="G40" s="1" t="s">
        <v>79</v>
      </c>
      <c r="H40" s="40" t="s">
        <v>79</v>
      </c>
      <c r="I40" s="40" t="s">
        <v>79</v>
      </c>
      <c r="J40" s="19" t="s">
        <v>79</v>
      </c>
      <c r="K40" s="19" t="s">
        <v>79</v>
      </c>
      <c r="L40" s="19" t="s">
        <v>79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"/>
      <c r="Z40" s="19"/>
      <c r="AA40" s="19"/>
      <c r="AB40" s="19"/>
      <c r="AC40" s="19"/>
      <c r="AD40" s="19"/>
      <c r="AE40" s="19"/>
      <c r="AF40" s="19">
        <f>SUM(D40:AE40)</f>
        <v>0</v>
      </c>
      <c r="AG40" s="29">
        <f>SUMIF(AI40:AQ40,"&gt;0")</f>
        <v>0</v>
      </c>
      <c r="AH40" s="22">
        <f t="shared" si="4"/>
      </c>
      <c r="AI40" s="16" t="e">
        <f>LARGE($D40:$AE40,1)</f>
        <v>#NUM!</v>
      </c>
      <c r="AJ40" s="16" t="e">
        <f>LARGE($D40:$AE40,2)</f>
        <v>#NUM!</v>
      </c>
      <c r="AK40" s="16" t="e">
        <f>LARGE($D40:$AE40,3)</f>
        <v>#NUM!</v>
      </c>
      <c r="AL40" s="16" t="e">
        <f>LARGE($D40:$AE40,4)</f>
        <v>#NUM!</v>
      </c>
      <c r="AM40" s="16" t="e">
        <f>LARGE($D40:$AE40,5)</f>
        <v>#NUM!</v>
      </c>
      <c r="AN40" s="16" t="e">
        <f>LARGE($D40:$AE40,6)</f>
        <v>#NUM!</v>
      </c>
      <c r="AO40" s="16" t="e">
        <f>LARGE($D40:$AE40,7)</f>
        <v>#NUM!</v>
      </c>
      <c r="AP40" s="16" t="e">
        <f>LARGE($D40:$AE40,8)</f>
        <v>#NUM!</v>
      </c>
      <c r="AQ40" s="16" t="e">
        <f>LARGE($D40:$AE40,9)</f>
        <v>#NUM!</v>
      </c>
      <c r="AR40" s="16" t="e">
        <f>LARGE($D40:$AE40,10)</f>
        <v>#NUM!</v>
      </c>
      <c r="AS40" s="16" t="e">
        <f>LARGE($D40:$AE40,11)</f>
        <v>#NUM!</v>
      </c>
      <c r="AT40" s="16" t="e">
        <f>LARGE($D40:$AE40,12)</f>
        <v>#NUM!</v>
      </c>
      <c r="AU40" s="16" t="e">
        <f>LARGE($D40:$AE40,13)</f>
        <v>#NUM!</v>
      </c>
      <c r="AV40" s="16" t="e">
        <f>LARGE($D40:$AE40,14)</f>
        <v>#NUM!</v>
      </c>
      <c r="AW40" s="13" t="s">
        <v>54</v>
      </c>
      <c r="AX40" s="20" t="e">
        <f>VLOOKUP(B40,prot!A:I,9,FALSE)</f>
        <v>#N/A</v>
      </c>
      <c r="AY40" s="10" t="b">
        <f t="shared" si="1"/>
        <v>1</v>
      </c>
      <c r="AZ40" s="9">
        <f t="shared" si="2"/>
        <v>0</v>
      </c>
    </row>
    <row r="41" spans="1:52" ht="13.5" customHeight="1" hidden="1">
      <c r="A41" s="7">
        <v>37</v>
      </c>
      <c r="B41" s="4" t="s">
        <v>115</v>
      </c>
      <c r="C41" s="1">
        <v>1986</v>
      </c>
      <c r="D41" s="1" t="s">
        <v>79</v>
      </c>
      <c r="E41" s="4" t="s">
        <v>79</v>
      </c>
      <c r="F41" s="1" t="s">
        <v>79</v>
      </c>
      <c r="G41" s="1" t="s">
        <v>79</v>
      </c>
      <c r="H41" s="40" t="s">
        <v>79</v>
      </c>
      <c r="I41" s="40" t="s">
        <v>79</v>
      </c>
      <c r="J41" s="19" t="s">
        <v>79</v>
      </c>
      <c r="K41" s="19" t="s">
        <v>79</v>
      </c>
      <c r="L41" s="19" t="s">
        <v>79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"/>
      <c r="Z41" s="19"/>
      <c r="AA41" s="19"/>
      <c r="AB41" s="19"/>
      <c r="AC41" s="19"/>
      <c r="AD41" s="19"/>
      <c r="AE41" s="19"/>
      <c r="AF41" s="19">
        <f>SUM(D41:AE41)</f>
        <v>0</v>
      </c>
      <c r="AG41" s="29">
        <f>SUMIF(AI41:AQ41,"&gt;0")</f>
        <v>0</v>
      </c>
      <c r="AH41" s="22">
        <f t="shared" si="4"/>
      </c>
      <c r="AI41" s="16" t="e">
        <f>LARGE($D41:$AE41,1)</f>
        <v>#NUM!</v>
      </c>
      <c r="AJ41" s="16" t="e">
        <f>LARGE($D41:$AE41,2)</f>
        <v>#NUM!</v>
      </c>
      <c r="AK41" s="16" t="e">
        <f>LARGE($D41:$AE41,3)</f>
        <v>#NUM!</v>
      </c>
      <c r="AL41" s="16" t="e">
        <f>LARGE($D41:$AE41,4)</f>
        <v>#NUM!</v>
      </c>
      <c r="AM41" s="16" t="e">
        <f>LARGE($D41:$AE41,5)</f>
        <v>#NUM!</v>
      </c>
      <c r="AN41" s="16" t="e">
        <f>LARGE($D41:$AE41,6)</f>
        <v>#NUM!</v>
      </c>
      <c r="AO41" s="16" t="e">
        <f>LARGE($D41:$AE41,7)</f>
        <v>#NUM!</v>
      </c>
      <c r="AP41" s="16" t="e">
        <f>LARGE($D41:$AE41,8)</f>
        <v>#NUM!</v>
      </c>
      <c r="AQ41" s="16" t="e">
        <f>LARGE($D41:$AE41,9)</f>
        <v>#NUM!</v>
      </c>
      <c r="AR41" s="16" t="e">
        <f>LARGE($D41:$AE41,10)</f>
        <v>#NUM!</v>
      </c>
      <c r="AS41" s="16" t="e">
        <f>LARGE($D41:$AE41,11)</f>
        <v>#NUM!</v>
      </c>
      <c r="AT41" s="16" t="e">
        <f>LARGE($D41:$AE41,12)</f>
        <v>#NUM!</v>
      </c>
      <c r="AU41" s="16" t="e">
        <f>LARGE($D41:$AE41,13)</f>
        <v>#NUM!</v>
      </c>
      <c r="AV41" s="16" t="e">
        <f>LARGE($D41:$AE41,14)</f>
        <v>#NUM!</v>
      </c>
      <c r="AW41" s="13" t="s">
        <v>54</v>
      </c>
      <c r="AX41" s="20" t="e">
        <f>VLOOKUP(B41,prot!A:I,9,FALSE)</f>
        <v>#N/A</v>
      </c>
      <c r="AY41" s="10" t="b">
        <f t="shared" si="1"/>
        <v>1</v>
      </c>
      <c r="AZ41" s="9">
        <f t="shared" si="2"/>
        <v>0</v>
      </c>
    </row>
    <row r="42" spans="1:52" ht="13.5" customHeight="1" hidden="1">
      <c r="A42" s="7">
        <v>38</v>
      </c>
      <c r="B42" s="4" t="s">
        <v>118</v>
      </c>
      <c r="C42" s="4">
        <v>1980</v>
      </c>
      <c r="D42" s="4" t="s">
        <v>79</v>
      </c>
      <c r="E42" s="4" t="s">
        <v>79</v>
      </c>
      <c r="F42" s="4" t="s">
        <v>79</v>
      </c>
      <c r="G42" s="4" t="s">
        <v>79</v>
      </c>
      <c r="H42" s="40" t="s">
        <v>79</v>
      </c>
      <c r="I42" s="40" t="s">
        <v>79</v>
      </c>
      <c r="J42" s="19" t="s">
        <v>79</v>
      </c>
      <c r="K42" s="19" t="s">
        <v>79</v>
      </c>
      <c r="L42" s="19" t="s">
        <v>79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"/>
      <c r="Z42" s="19"/>
      <c r="AA42" s="19"/>
      <c r="AB42" s="19"/>
      <c r="AC42" s="19"/>
      <c r="AD42" s="19"/>
      <c r="AE42" s="19"/>
      <c r="AF42" s="19">
        <f>SUM(D42:AE42)</f>
        <v>0</v>
      </c>
      <c r="AG42" s="29">
        <f>SUMIF(AI42:AQ42,"&gt;0")</f>
        <v>0</v>
      </c>
      <c r="AH42" s="22">
        <f t="shared" si="4"/>
      </c>
      <c r="AI42" s="16" t="e">
        <f>LARGE($D42:$AE42,1)</f>
        <v>#NUM!</v>
      </c>
      <c r="AJ42" s="16" t="e">
        <f>LARGE($D42:$AE42,2)</f>
        <v>#NUM!</v>
      </c>
      <c r="AK42" s="16" t="e">
        <f>LARGE($D42:$AE42,3)</f>
        <v>#NUM!</v>
      </c>
      <c r="AL42" s="16" t="e">
        <f>LARGE($D42:$AE42,4)</f>
        <v>#NUM!</v>
      </c>
      <c r="AM42" s="16" t="e">
        <f>LARGE($D42:$AE42,5)</f>
        <v>#NUM!</v>
      </c>
      <c r="AN42" s="16" t="e">
        <f>LARGE($D42:$AE42,6)</f>
        <v>#NUM!</v>
      </c>
      <c r="AO42" s="16" t="e">
        <f>LARGE($D42:$AE42,7)</f>
        <v>#NUM!</v>
      </c>
      <c r="AP42" s="16" t="e">
        <f>LARGE($D42:$AE42,8)</f>
        <v>#NUM!</v>
      </c>
      <c r="AQ42" s="16" t="e">
        <f>LARGE($D42:$AE42,9)</f>
        <v>#NUM!</v>
      </c>
      <c r="AR42" s="16" t="e">
        <f>LARGE($D42:$AE42,10)</f>
        <v>#NUM!</v>
      </c>
      <c r="AS42" s="16" t="e">
        <f>LARGE($D42:$AE42,11)</f>
        <v>#NUM!</v>
      </c>
      <c r="AT42" s="16" t="e">
        <f>LARGE($D42:$AE42,12)</f>
        <v>#NUM!</v>
      </c>
      <c r="AU42" s="16" t="e">
        <f>LARGE($D42:$AE42,13)</f>
        <v>#NUM!</v>
      </c>
      <c r="AV42" s="16" t="e">
        <f>LARGE($D42:$AE42,14)</f>
        <v>#NUM!</v>
      </c>
      <c r="AW42" s="13" t="s">
        <v>54</v>
      </c>
      <c r="AX42" s="20" t="e">
        <f>VLOOKUP(B42,prot!A:I,9,FALSE)</f>
        <v>#N/A</v>
      </c>
      <c r="AY42" s="10" t="b">
        <f t="shared" si="1"/>
        <v>1</v>
      </c>
      <c r="AZ42" s="9">
        <f t="shared" si="2"/>
        <v>0</v>
      </c>
    </row>
    <row r="43" spans="1:52" ht="13.5" customHeight="1" hidden="1">
      <c r="A43" s="7">
        <v>39</v>
      </c>
      <c r="B43" s="42" t="s">
        <v>116</v>
      </c>
      <c r="C43" s="4">
        <v>1967</v>
      </c>
      <c r="D43" s="4" t="s">
        <v>79</v>
      </c>
      <c r="E43" s="4" t="s">
        <v>79</v>
      </c>
      <c r="F43" s="4" t="s">
        <v>79</v>
      </c>
      <c r="G43" s="4" t="s">
        <v>79</v>
      </c>
      <c r="H43" s="40" t="s">
        <v>79</v>
      </c>
      <c r="I43" s="40" t="s">
        <v>79</v>
      </c>
      <c r="J43" s="19" t="s">
        <v>79</v>
      </c>
      <c r="K43" s="19" t="s">
        <v>79</v>
      </c>
      <c r="L43" s="19" t="s">
        <v>79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"/>
      <c r="Z43" s="19"/>
      <c r="AA43" s="19"/>
      <c r="AB43" s="19"/>
      <c r="AC43" s="19"/>
      <c r="AD43" s="19"/>
      <c r="AE43" s="19"/>
      <c r="AF43" s="19">
        <f>SUM(D43:AE43)</f>
        <v>0</v>
      </c>
      <c r="AG43" s="29">
        <f>SUMIF(AI43:AQ43,"&gt;0")</f>
        <v>0</v>
      </c>
      <c r="AH43" s="22">
        <f t="shared" si="4"/>
      </c>
      <c r="AI43" s="16" t="e">
        <f>LARGE($D43:$AE43,1)</f>
        <v>#NUM!</v>
      </c>
      <c r="AJ43" s="16" t="e">
        <f>LARGE($D43:$AE43,2)</f>
        <v>#NUM!</v>
      </c>
      <c r="AK43" s="16" t="e">
        <f>LARGE($D43:$AE43,3)</f>
        <v>#NUM!</v>
      </c>
      <c r="AL43" s="16" t="e">
        <f>LARGE($D43:$AE43,4)</f>
        <v>#NUM!</v>
      </c>
      <c r="AM43" s="16" t="e">
        <f>LARGE($D43:$AE43,5)</f>
        <v>#NUM!</v>
      </c>
      <c r="AN43" s="16" t="e">
        <f>LARGE($D43:$AE43,6)</f>
        <v>#NUM!</v>
      </c>
      <c r="AO43" s="16" t="e">
        <f>LARGE($D43:$AE43,7)</f>
        <v>#NUM!</v>
      </c>
      <c r="AP43" s="16" t="e">
        <f>LARGE($D43:$AE43,8)</f>
        <v>#NUM!</v>
      </c>
      <c r="AQ43" s="16" t="e">
        <f>LARGE($D43:$AE43,9)</f>
        <v>#NUM!</v>
      </c>
      <c r="AR43" s="16" t="e">
        <f>LARGE($D43:$AE43,10)</f>
        <v>#NUM!</v>
      </c>
      <c r="AS43" s="16" t="e">
        <f>LARGE($D43:$AE43,11)</f>
        <v>#NUM!</v>
      </c>
      <c r="AT43" s="16" t="e">
        <f>LARGE($D43:$AE43,12)</f>
        <v>#NUM!</v>
      </c>
      <c r="AU43" s="16" t="e">
        <f>LARGE($D43:$AE43,13)</f>
        <v>#NUM!</v>
      </c>
      <c r="AV43" s="16" t="e">
        <f>LARGE($D43:$AE43,14)</f>
        <v>#NUM!</v>
      </c>
      <c r="AW43" s="13" t="s">
        <v>54</v>
      </c>
      <c r="AX43" s="20" t="e">
        <f>VLOOKUP(B43,prot!A:I,9,FALSE)</f>
        <v>#N/A</v>
      </c>
      <c r="AY43" s="10" t="b">
        <f t="shared" si="1"/>
        <v>1</v>
      </c>
      <c r="AZ43" s="9">
        <f t="shared" si="2"/>
        <v>0</v>
      </c>
    </row>
    <row r="44" spans="1:52" ht="13.5" customHeight="1" hidden="1">
      <c r="A44" s="7">
        <v>40</v>
      </c>
      <c r="B44" s="54" t="s">
        <v>109</v>
      </c>
      <c r="C44" s="42">
        <v>1985</v>
      </c>
      <c r="D44" s="4" t="s">
        <v>79</v>
      </c>
      <c r="E44" s="4" t="s">
        <v>79</v>
      </c>
      <c r="F44" s="4" t="s">
        <v>79</v>
      </c>
      <c r="G44" s="4" t="s">
        <v>79</v>
      </c>
      <c r="H44" s="40" t="s">
        <v>79</v>
      </c>
      <c r="I44" s="40" t="s">
        <v>79</v>
      </c>
      <c r="J44" s="19" t="s">
        <v>79</v>
      </c>
      <c r="K44" s="19" t="s">
        <v>79</v>
      </c>
      <c r="L44" s="19" t="s">
        <v>79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"/>
      <c r="Z44" s="19"/>
      <c r="AA44" s="19"/>
      <c r="AB44" s="19"/>
      <c r="AC44" s="19"/>
      <c r="AD44" s="19"/>
      <c r="AE44" s="19"/>
      <c r="AF44" s="19">
        <f>SUM(D44:AE44)</f>
        <v>0</v>
      </c>
      <c r="AG44" s="29">
        <f>SUMIF(AI44:AQ44,"&gt;0")</f>
        <v>0</v>
      </c>
      <c r="AH44" s="22">
        <f t="shared" si="4"/>
      </c>
      <c r="AI44" s="16" t="e">
        <f>LARGE($D44:$AE44,1)</f>
        <v>#NUM!</v>
      </c>
      <c r="AJ44" s="16" t="e">
        <f>LARGE($D44:$AE44,2)</f>
        <v>#NUM!</v>
      </c>
      <c r="AK44" s="16" t="e">
        <f>LARGE($D44:$AE44,3)</f>
        <v>#NUM!</v>
      </c>
      <c r="AL44" s="16" t="e">
        <f>LARGE($D44:$AE44,4)</f>
        <v>#NUM!</v>
      </c>
      <c r="AM44" s="16" t="e">
        <f>LARGE($D44:$AE44,5)</f>
        <v>#NUM!</v>
      </c>
      <c r="AN44" s="16" t="e">
        <f>LARGE($D44:$AE44,6)</f>
        <v>#NUM!</v>
      </c>
      <c r="AO44" s="16" t="e">
        <f>LARGE($D44:$AE44,7)</f>
        <v>#NUM!</v>
      </c>
      <c r="AP44" s="16" t="e">
        <f>LARGE($D44:$AE44,8)</f>
        <v>#NUM!</v>
      </c>
      <c r="AQ44" s="16" t="e">
        <f>LARGE($D44:$AE44,9)</f>
        <v>#NUM!</v>
      </c>
      <c r="AR44" s="16" t="e">
        <f>LARGE($D44:$AE44,10)</f>
        <v>#NUM!</v>
      </c>
      <c r="AS44" s="16" t="e">
        <f>LARGE($D44:$AE44,11)</f>
        <v>#NUM!</v>
      </c>
      <c r="AT44" s="16" t="e">
        <f>LARGE($D44:$AE44,12)</f>
        <v>#NUM!</v>
      </c>
      <c r="AU44" s="16" t="e">
        <f>LARGE($D44:$AE44,13)</f>
        <v>#NUM!</v>
      </c>
      <c r="AV44" s="16" t="e">
        <f>LARGE($D44:$AE44,14)</f>
        <v>#NUM!</v>
      </c>
      <c r="AW44" s="13" t="s">
        <v>54</v>
      </c>
      <c r="AX44" s="20" t="e">
        <f>VLOOKUP(B44,prot!A:I,9,FALSE)</f>
        <v>#N/A</v>
      </c>
      <c r="AY44" s="10" t="b">
        <f t="shared" si="1"/>
        <v>1</v>
      </c>
      <c r="AZ44" s="9">
        <f t="shared" si="2"/>
        <v>0</v>
      </c>
    </row>
    <row r="45" spans="1:52" ht="13.5" customHeight="1" hidden="1">
      <c r="A45" s="7">
        <v>41</v>
      </c>
      <c r="B45" s="4" t="s">
        <v>128</v>
      </c>
      <c r="C45" s="4">
        <v>1984</v>
      </c>
      <c r="D45" s="4"/>
      <c r="E45" s="4"/>
      <c r="F45" s="4" t="s">
        <v>79</v>
      </c>
      <c r="G45" s="4" t="s">
        <v>79</v>
      </c>
      <c r="H45" s="40" t="s">
        <v>79</v>
      </c>
      <c r="I45" s="40" t="s">
        <v>79</v>
      </c>
      <c r="J45" s="19" t="s">
        <v>79</v>
      </c>
      <c r="K45" s="19" t="s">
        <v>79</v>
      </c>
      <c r="L45" s="19" t="s">
        <v>79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"/>
      <c r="Z45" s="19"/>
      <c r="AA45" s="19"/>
      <c r="AB45" s="19"/>
      <c r="AC45" s="19"/>
      <c r="AD45" s="19"/>
      <c r="AE45" s="19"/>
      <c r="AF45" s="19">
        <f>SUM(D45:AE45)</f>
        <v>0</v>
      </c>
      <c r="AG45" s="29">
        <f>SUMIF(AI45:AQ45,"&gt;0")</f>
        <v>0</v>
      </c>
      <c r="AH45" s="22">
        <f>IF(AZ45=0,"",AZ45)</f>
      </c>
      <c r="AI45" s="16" t="e">
        <f>LARGE($D45:$AE45,1)</f>
        <v>#NUM!</v>
      </c>
      <c r="AJ45" s="16" t="e">
        <f>LARGE($D45:$AE45,2)</f>
        <v>#NUM!</v>
      </c>
      <c r="AK45" s="16" t="e">
        <f>LARGE($D45:$AE45,3)</f>
        <v>#NUM!</v>
      </c>
      <c r="AL45" s="16" t="e">
        <f>LARGE($D45:$AE45,4)</f>
        <v>#NUM!</v>
      </c>
      <c r="AM45" s="16" t="e">
        <f>LARGE($D45:$AE45,5)</f>
        <v>#NUM!</v>
      </c>
      <c r="AN45" s="16" t="e">
        <f>LARGE($D45:$AE45,6)</f>
        <v>#NUM!</v>
      </c>
      <c r="AO45" s="16" t="e">
        <f>LARGE($D45:$AE45,7)</f>
        <v>#NUM!</v>
      </c>
      <c r="AP45" s="16" t="e">
        <f>LARGE($D45:$AE45,8)</f>
        <v>#NUM!</v>
      </c>
      <c r="AQ45" s="16" t="e">
        <f>LARGE($D45:$AE45,9)</f>
        <v>#NUM!</v>
      </c>
      <c r="AR45" s="16" t="e">
        <f>LARGE($D45:$AE45,10)</f>
        <v>#NUM!</v>
      </c>
      <c r="AS45" s="16" t="e">
        <f>LARGE($D45:$AE45,11)</f>
        <v>#NUM!</v>
      </c>
      <c r="AT45" s="16" t="e">
        <f>LARGE($D45:$AE45,12)</f>
        <v>#NUM!</v>
      </c>
      <c r="AU45" s="16" t="e">
        <f>LARGE($D45:$AE45,13)</f>
        <v>#NUM!</v>
      </c>
      <c r="AV45" s="16" t="e">
        <f>LARGE($D45:$AE45,14)</f>
        <v>#NUM!</v>
      </c>
      <c r="AW45" s="13" t="s">
        <v>54</v>
      </c>
      <c r="AX45" s="20" t="e">
        <f>VLOOKUP(B45,prot!A:I,9,FALSE)</f>
        <v>#N/A</v>
      </c>
      <c r="AY45" s="10" t="b">
        <f t="shared" si="1"/>
        <v>1</v>
      </c>
      <c r="AZ45" s="9">
        <f t="shared" si="2"/>
        <v>0</v>
      </c>
    </row>
    <row r="46" spans="1:52" ht="13.5" customHeight="1">
      <c r="A46" s="7"/>
      <c r="B46" s="65" t="s">
        <v>75</v>
      </c>
      <c r="C46" s="66"/>
      <c r="D46" s="24"/>
      <c r="E46" s="24"/>
      <c r="F46" s="24" t="s">
        <v>79</v>
      </c>
      <c r="G46" s="24" t="s">
        <v>79</v>
      </c>
      <c r="H46" s="40" t="s">
        <v>79</v>
      </c>
      <c r="I46" s="40" t="s">
        <v>79</v>
      </c>
      <c r="J46" s="19" t="s">
        <v>79</v>
      </c>
      <c r="K46" s="19" t="s">
        <v>79</v>
      </c>
      <c r="L46" s="19" t="s">
        <v>79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"/>
      <c r="Z46" s="19"/>
      <c r="AA46" s="19"/>
      <c r="AB46" s="19"/>
      <c r="AC46" s="19"/>
      <c r="AD46" s="19"/>
      <c r="AE46" s="19"/>
      <c r="AF46" s="19">
        <f>SUM(D46:AE46)</f>
        <v>0</v>
      </c>
      <c r="AG46" s="29">
        <f>SUMIF(AI46:AQ46,"&gt;0")</f>
        <v>0</v>
      </c>
      <c r="AH46" s="22">
        <f t="shared" si="3"/>
      </c>
      <c r="AI46" s="16" t="e">
        <f>LARGE($D46:$AE46,1)</f>
        <v>#NUM!</v>
      </c>
      <c r="AJ46" s="16" t="e">
        <f>LARGE($D46:$AE46,2)</f>
        <v>#NUM!</v>
      </c>
      <c r="AK46" s="16" t="e">
        <f>LARGE($D46:$AE46,3)</f>
        <v>#NUM!</v>
      </c>
      <c r="AL46" s="16" t="e">
        <f>LARGE($D46:$AE46,4)</f>
        <v>#NUM!</v>
      </c>
      <c r="AM46" s="16" t="e">
        <f>LARGE($D46:$AE46,5)</f>
        <v>#NUM!</v>
      </c>
      <c r="AN46" s="16" t="e">
        <f>LARGE($D46:$AE46,6)</f>
        <v>#NUM!</v>
      </c>
      <c r="AO46" s="16" t="e">
        <f>LARGE($D46:$AE46,7)</f>
        <v>#NUM!</v>
      </c>
      <c r="AP46" s="16" t="e">
        <f>LARGE($D46:$AE46,8)</f>
        <v>#NUM!</v>
      </c>
      <c r="AQ46" s="16" t="e">
        <f>LARGE($D46:$AE46,9)</f>
        <v>#NUM!</v>
      </c>
      <c r="AR46" s="16" t="e">
        <f>LARGE($D46:$AE46,10)</f>
        <v>#NUM!</v>
      </c>
      <c r="AS46" s="16" t="e">
        <f>LARGE($D46:$AE46,11)</f>
        <v>#NUM!</v>
      </c>
      <c r="AT46" s="16" t="e">
        <f>LARGE($D46:$AE46,12)</f>
        <v>#NUM!</v>
      </c>
      <c r="AU46" s="16" t="e">
        <f>LARGE($D46:$AE46,13)</f>
        <v>#NUM!</v>
      </c>
      <c r="AV46" s="16" t="e">
        <f>LARGE($D46:$AE46,14)</f>
        <v>#NUM!</v>
      </c>
      <c r="AW46" s="13" t="s">
        <v>54</v>
      </c>
      <c r="AX46" s="20" t="e">
        <f>VLOOKUP(B46,prot!A:I,9,FALSE)</f>
        <v>#N/A</v>
      </c>
      <c r="AY46" s="10" t="b">
        <f t="shared" si="1"/>
        <v>1</v>
      </c>
      <c r="AZ46" s="9">
        <f t="shared" si="2"/>
        <v>0</v>
      </c>
    </row>
    <row r="47" spans="1:52" ht="13.5" customHeight="1">
      <c r="A47" s="7">
        <v>1</v>
      </c>
      <c r="B47" s="4" t="s">
        <v>60</v>
      </c>
      <c r="C47" s="4">
        <v>1962</v>
      </c>
      <c r="D47" s="4">
        <v>1053</v>
      </c>
      <c r="E47" s="4">
        <v>1053</v>
      </c>
      <c r="F47" s="4">
        <v>1053</v>
      </c>
      <c r="G47" s="4">
        <v>1053</v>
      </c>
      <c r="H47" s="40">
        <v>1053</v>
      </c>
      <c r="I47" s="40">
        <v>1053</v>
      </c>
      <c r="J47" s="19">
        <v>1053</v>
      </c>
      <c r="K47" s="19" t="s">
        <v>79</v>
      </c>
      <c r="L47" s="19" t="s">
        <v>79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"/>
      <c r="Z47" s="19"/>
      <c r="AA47" s="19"/>
      <c r="AB47" s="19"/>
      <c r="AC47" s="19"/>
      <c r="AD47" s="19"/>
      <c r="AE47" s="19"/>
      <c r="AF47" s="19">
        <f>SUM(D47:AE47)</f>
        <v>7371</v>
      </c>
      <c r="AG47" s="19">
        <f>SUMIF(AI47:AQ47,"&gt;0")</f>
        <v>7371</v>
      </c>
      <c r="AH47" s="22">
        <f t="shared" si="3"/>
      </c>
      <c r="AI47" s="16">
        <f>LARGE($D47:$AE47,1)</f>
        <v>1053</v>
      </c>
      <c r="AJ47" s="16">
        <f>LARGE($D47:$AE47,2)</f>
        <v>1053</v>
      </c>
      <c r="AK47" s="16">
        <f>LARGE($D47:$AE47,3)</f>
        <v>1053</v>
      </c>
      <c r="AL47" s="16">
        <f>LARGE($D47:$AE47,4)</f>
        <v>1053</v>
      </c>
      <c r="AM47" s="16">
        <f>LARGE($D47:$AE47,5)</f>
        <v>1053</v>
      </c>
      <c r="AN47" s="16">
        <f>LARGE($D47:$AE47,6)</f>
        <v>1053</v>
      </c>
      <c r="AO47" s="16">
        <f>LARGE($D47:$AE47,7)</f>
        <v>1053</v>
      </c>
      <c r="AP47" s="16" t="e">
        <f>LARGE($D47:$AE47,8)</f>
        <v>#NUM!</v>
      </c>
      <c r="AQ47" s="16" t="e">
        <f>LARGE($D47:$AE47,9)</f>
        <v>#NUM!</v>
      </c>
      <c r="AR47" s="16" t="e">
        <f>LARGE($D47:$AE47,10)</f>
        <v>#NUM!</v>
      </c>
      <c r="AS47" s="16" t="e">
        <f>LARGE($D47:$AE47,11)</f>
        <v>#NUM!</v>
      </c>
      <c r="AT47" s="16" t="e">
        <f>LARGE($D47:$AE47,12)</f>
        <v>#NUM!</v>
      </c>
      <c r="AU47" s="16" t="e">
        <f>LARGE($D47:$AE47,13)</f>
        <v>#NUM!</v>
      </c>
      <c r="AV47" s="16" t="e">
        <f>LARGE($D47:$AE47,14)</f>
        <v>#NUM!</v>
      </c>
      <c r="AW47" s="13" t="s">
        <v>54</v>
      </c>
      <c r="AX47" s="20" t="e">
        <f>VLOOKUP(B47,prot!A:I,9,FALSE)</f>
        <v>#N/A</v>
      </c>
      <c r="AY47" s="10" t="b">
        <f t="shared" si="1"/>
        <v>1</v>
      </c>
      <c r="AZ47" s="9">
        <f t="shared" si="2"/>
        <v>0</v>
      </c>
    </row>
    <row r="48" spans="1:52" ht="13.5" customHeight="1">
      <c r="A48" s="7">
        <v>2</v>
      </c>
      <c r="B48" s="4" t="s">
        <v>4</v>
      </c>
      <c r="C48" s="5">
        <v>1951</v>
      </c>
      <c r="D48" s="5" t="s">
        <v>79</v>
      </c>
      <c r="E48" s="56">
        <v>1014.9999999999999</v>
      </c>
      <c r="F48" s="5">
        <v>894.3398576512453</v>
      </c>
      <c r="G48" s="5">
        <v>940.3993584603046</v>
      </c>
      <c r="H48" s="40">
        <v>1014.9999999999999</v>
      </c>
      <c r="I48" s="60">
        <v>1014.9999999999999</v>
      </c>
      <c r="J48" s="19">
        <v>906.5741003117031</v>
      </c>
      <c r="K48" s="19">
        <v>1040.073889875666</v>
      </c>
      <c r="L48" s="19" t="s">
        <v>79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"/>
      <c r="Z48" s="19"/>
      <c r="AA48" s="19"/>
      <c r="AB48" s="19"/>
      <c r="AC48" s="19"/>
      <c r="AD48" s="19"/>
      <c r="AE48" s="19"/>
      <c r="AF48" s="19">
        <f>SUM(D48:AE48)</f>
        <v>6826.3872062989185</v>
      </c>
      <c r="AG48" s="19">
        <f>SUMIF(AI48:AQ48,"&gt;0")</f>
        <v>6826.3872062989185</v>
      </c>
      <c r="AH48" s="22">
        <f t="shared" si="3"/>
      </c>
      <c r="AI48" s="16">
        <f>LARGE($D48:$AE48,1)</f>
        <v>1040.073889875666</v>
      </c>
      <c r="AJ48" s="16">
        <f>LARGE($D48:$AE48,2)</f>
        <v>1014.9999999999999</v>
      </c>
      <c r="AK48" s="16">
        <f>LARGE($D48:$AE48,3)</f>
        <v>1014.9999999999999</v>
      </c>
      <c r="AL48" s="16">
        <f>LARGE($D48:$AE48,4)</f>
        <v>1014.9999999999999</v>
      </c>
      <c r="AM48" s="16">
        <f>LARGE($D48:$AE48,5)</f>
        <v>940.3993584603046</v>
      </c>
      <c r="AN48" s="16">
        <f>LARGE($D48:$AE48,6)</f>
        <v>906.5741003117031</v>
      </c>
      <c r="AO48" s="16">
        <f>LARGE($D48:$AE48,7)</f>
        <v>894.3398576512453</v>
      </c>
      <c r="AP48" s="16" t="e">
        <f>LARGE($D48:$AE48,8)</f>
        <v>#NUM!</v>
      </c>
      <c r="AQ48" s="16" t="e">
        <f>LARGE($D48:$AE48,9)</f>
        <v>#NUM!</v>
      </c>
      <c r="AR48" s="16" t="e">
        <f>LARGE($D48:$AE48,10)</f>
        <v>#NUM!</v>
      </c>
      <c r="AS48" s="16" t="e">
        <f>LARGE($D48:$AE48,11)</f>
        <v>#NUM!</v>
      </c>
      <c r="AT48" s="16" t="e">
        <f>LARGE($D48:$AE48,12)</f>
        <v>#NUM!</v>
      </c>
      <c r="AU48" s="16" t="e">
        <f>LARGE($D48:$AE48,13)</f>
        <v>#NUM!</v>
      </c>
      <c r="AV48" s="16" t="e">
        <f>LARGE($D48:$AE48,14)</f>
        <v>#NUM!</v>
      </c>
      <c r="AW48" s="13" t="s">
        <v>54</v>
      </c>
      <c r="AX48" s="20" t="e">
        <f>VLOOKUP(B48,prot!A:I,9,FALSE)</f>
        <v>#N/A</v>
      </c>
      <c r="AY48" s="10" t="b">
        <f t="shared" si="1"/>
        <v>1</v>
      </c>
      <c r="AZ48" s="9">
        <f t="shared" si="2"/>
        <v>0</v>
      </c>
    </row>
    <row r="49" spans="1:52" ht="13.5" customHeight="1">
      <c r="A49" s="7">
        <v>3</v>
      </c>
      <c r="B49" s="4" t="s">
        <v>88</v>
      </c>
      <c r="C49" s="5">
        <v>1956</v>
      </c>
      <c r="D49" s="5">
        <v>944.015897047691</v>
      </c>
      <c r="E49" s="5">
        <v>903.9718309859154</v>
      </c>
      <c r="F49" s="5" t="s">
        <v>79</v>
      </c>
      <c r="G49" s="5">
        <v>965.4945343244423</v>
      </c>
      <c r="H49" s="40">
        <v>919.4723618090451</v>
      </c>
      <c r="I49" s="40">
        <v>972.2169557781577</v>
      </c>
      <c r="J49" s="19">
        <v>976.6699092088197</v>
      </c>
      <c r="K49" s="19">
        <v>1080.1128526645766</v>
      </c>
      <c r="L49" s="19" t="s">
        <v>79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"/>
      <c r="Z49" s="19"/>
      <c r="AA49" s="19"/>
      <c r="AB49" s="19"/>
      <c r="AC49" s="19"/>
      <c r="AD49" s="19"/>
      <c r="AE49" s="19"/>
      <c r="AF49" s="19">
        <f>SUM(D49:AE49)</f>
        <v>6761.954341818648</v>
      </c>
      <c r="AG49" s="35">
        <f>SUMIF(AI49:AQ49,"&gt;0")</f>
        <v>6761.954341818648</v>
      </c>
      <c r="AH49" s="22">
        <f t="shared" si="3"/>
      </c>
      <c r="AI49" s="16">
        <f>LARGE($D49:$AE49,1)</f>
        <v>1080.1128526645766</v>
      </c>
      <c r="AJ49" s="16">
        <f>LARGE($D49:$AE49,2)</f>
        <v>976.6699092088197</v>
      </c>
      <c r="AK49" s="16">
        <f>LARGE($D49:$AE49,3)</f>
        <v>972.2169557781577</v>
      </c>
      <c r="AL49" s="16">
        <f>LARGE($D49:$AE49,4)</f>
        <v>965.4945343244423</v>
      </c>
      <c r="AM49" s="16">
        <f>LARGE($D49:$AE49,5)</f>
        <v>944.015897047691</v>
      </c>
      <c r="AN49" s="16">
        <f>LARGE($D49:$AE49,6)</f>
        <v>919.4723618090451</v>
      </c>
      <c r="AO49" s="16">
        <f>LARGE($D49:$AE49,7)</f>
        <v>903.9718309859154</v>
      </c>
      <c r="AP49" s="16" t="e">
        <f>LARGE($D49:$AE49,8)</f>
        <v>#NUM!</v>
      </c>
      <c r="AQ49" s="16" t="e">
        <f>LARGE($D49:$AE49,9)</f>
        <v>#NUM!</v>
      </c>
      <c r="AR49" s="16" t="e">
        <f>LARGE($D49:$AE49,10)</f>
        <v>#NUM!</v>
      </c>
      <c r="AS49" s="16" t="e">
        <f>LARGE($D49:$AE49,11)</f>
        <v>#NUM!</v>
      </c>
      <c r="AT49" s="16" t="e">
        <f>LARGE($D49:$AE49,12)</f>
        <v>#NUM!</v>
      </c>
      <c r="AU49" s="16" t="e">
        <f>LARGE($D49:$AE49,13)</f>
        <v>#NUM!</v>
      </c>
      <c r="AV49" s="16" t="e">
        <f>LARGE($D49:$AE49,14)</f>
        <v>#NUM!</v>
      </c>
      <c r="AW49" s="13" t="s">
        <v>54</v>
      </c>
      <c r="AX49" s="20" t="e">
        <f>VLOOKUP(B49,prot!A:I,9,FALSE)</f>
        <v>#N/A</v>
      </c>
      <c r="AY49" s="10" t="b">
        <f t="shared" si="1"/>
        <v>1</v>
      </c>
      <c r="AZ49" s="9">
        <f t="shared" si="2"/>
        <v>0</v>
      </c>
    </row>
    <row r="50" spans="1:52" ht="13.5" customHeight="1">
      <c r="A50" s="7">
        <v>4</v>
      </c>
      <c r="B50" s="4" t="s">
        <v>6</v>
      </c>
      <c r="C50" s="5">
        <v>1946</v>
      </c>
      <c r="D50" s="56">
        <v>954.6355038195707</v>
      </c>
      <c r="E50" s="56">
        <v>861.9735788630904</v>
      </c>
      <c r="F50" s="4">
        <v>759</v>
      </c>
      <c r="G50" s="57">
        <v>1093</v>
      </c>
      <c r="H50" s="40">
        <v>883.5202086049542</v>
      </c>
      <c r="I50" s="60">
        <v>980.30207253886</v>
      </c>
      <c r="J50" s="61">
        <v>1093</v>
      </c>
      <c r="K50" s="19" t="s">
        <v>79</v>
      </c>
      <c r="L50" s="19" t="s">
        <v>79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"/>
      <c r="Z50" s="19"/>
      <c r="AA50" s="19"/>
      <c r="AB50" s="19"/>
      <c r="AC50" s="19"/>
      <c r="AD50" s="19"/>
      <c r="AE50" s="19"/>
      <c r="AF50" s="19">
        <f>SUM(D50:AE50)</f>
        <v>6625.431363826475</v>
      </c>
      <c r="AG50" s="29">
        <f>SUMIF(AI50:AQ50,"&gt;0")</f>
        <v>6625.431363826475</v>
      </c>
      <c r="AH50" s="22">
        <f t="shared" si="3"/>
      </c>
      <c r="AI50" s="16">
        <f>LARGE($D50:$AE50,1)</f>
        <v>1093</v>
      </c>
      <c r="AJ50" s="16">
        <f>LARGE($D50:$AE50,2)</f>
        <v>1093</v>
      </c>
      <c r="AK50" s="16">
        <f>LARGE($D50:$AE50,3)</f>
        <v>980.30207253886</v>
      </c>
      <c r="AL50" s="16">
        <f>LARGE($D50:$AE50,4)</f>
        <v>954.6355038195707</v>
      </c>
      <c r="AM50" s="16">
        <f>LARGE($D50:$AE50,5)</f>
        <v>883.5202086049542</v>
      </c>
      <c r="AN50" s="16">
        <f>LARGE($D50:$AE50,6)</f>
        <v>861.9735788630904</v>
      </c>
      <c r="AO50" s="16">
        <f>LARGE($D50:$AE50,7)</f>
        <v>759</v>
      </c>
      <c r="AP50" s="16" t="e">
        <f>LARGE($D50:$AE50,8)</f>
        <v>#NUM!</v>
      </c>
      <c r="AQ50" s="16" t="e">
        <f>LARGE($D50:$AE50,9)</f>
        <v>#NUM!</v>
      </c>
      <c r="AR50" s="16" t="e">
        <f>LARGE($D50:$AE50,10)</f>
        <v>#NUM!</v>
      </c>
      <c r="AS50" s="16" t="e">
        <f>LARGE($D50:$AE50,11)</f>
        <v>#NUM!</v>
      </c>
      <c r="AT50" s="16" t="e">
        <f>LARGE($D50:$AE50,12)</f>
        <v>#NUM!</v>
      </c>
      <c r="AU50" s="16" t="e">
        <f>LARGE($D50:$AE50,13)</f>
        <v>#NUM!</v>
      </c>
      <c r="AV50" s="16" t="e">
        <f>LARGE($D50:$AE50,14)</f>
        <v>#NUM!</v>
      </c>
      <c r="AW50" s="13" t="s">
        <v>54</v>
      </c>
      <c r="AX50" s="20" t="e">
        <f>VLOOKUP(B50,prot!A:I,9,FALSE)</f>
        <v>#N/A</v>
      </c>
      <c r="AY50" s="10" t="b">
        <f t="shared" si="1"/>
        <v>1</v>
      </c>
      <c r="AZ50" s="9">
        <f t="shared" si="2"/>
        <v>0</v>
      </c>
    </row>
    <row r="51" spans="1:52" ht="13.5" customHeight="1">
      <c r="A51" s="7">
        <v>5</v>
      </c>
      <c r="B51" s="4" t="s">
        <v>2</v>
      </c>
      <c r="C51" s="5">
        <v>1957</v>
      </c>
      <c r="D51" s="5">
        <v>687.0944816053512</v>
      </c>
      <c r="E51" s="5">
        <v>857.310810810811</v>
      </c>
      <c r="F51" s="5">
        <v>955.5429009193055</v>
      </c>
      <c r="G51" s="5" t="s">
        <v>79</v>
      </c>
      <c r="H51" s="40">
        <v>894.9896907216496</v>
      </c>
      <c r="I51" s="40">
        <v>850.4523243243243</v>
      </c>
      <c r="J51" s="19">
        <v>921.1865717821781</v>
      </c>
      <c r="K51" s="19">
        <v>1113</v>
      </c>
      <c r="L51" s="19" t="s">
        <v>79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"/>
      <c r="Z51" s="19"/>
      <c r="AA51" s="19"/>
      <c r="AB51" s="19"/>
      <c r="AC51" s="19"/>
      <c r="AD51" s="19"/>
      <c r="AE51" s="19"/>
      <c r="AF51" s="19">
        <f>SUM(D51:AE51)</f>
        <v>6279.576780163619</v>
      </c>
      <c r="AG51" s="55">
        <f>SUMIF(AI51:AQ51,"&gt;0")</f>
        <v>6279.57678016362</v>
      </c>
      <c r="AH51" s="22">
        <f t="shared" si="3"/>
      </c>
      <c r="AI51" s="16">
        <f>LARGE($D51:$AE51,1)</f>
        <v>1113</v>
      </c>
      <c r="AJ51" s="16">
        <f>LARGE($D51:$AE51,2)</f>
        <v>955.5429009193055</v>
      </c>
      <c r="AK51" s="16">
        <f>LARGE($D51:$AE51,3)</f>
        <v>921.1865717821781</v>
      </c>
      <c r="AL51" s="16">
        <f>LARGE($D51:$AE51,4)</f>
        <v>894.9896907216496</v>
      </c>
      <c r="AM51" s="16">
        <f>LARGE($D51:$AE51,5)</f>
        <v>857.310810810811</v>
      </c>
      <c r="AN51" s="16">
        <f>LARGE($D51:$AE51,6)</f>
        <v>850.4523243243243</v>
      </c>
      <c r="AO51" s="16">
        <f>LARGE($D51:$AE51,7)</f>
        <v>687.0944816053512</v>
      </c>
      <c r="AP51" s="16" t="e">
        <f>LARGE($D51:$AE51,8)</f>
        <v>#NUM!</v>
      </c>
      <c r="AQ51" s="16" t="e">
        <f>LARGE($D51:$AE51,9)</f>
        <v>#NUM!</v>
      </c>
      <c r="AR51" s="16" t="e">
        <f>LARGE($D51:$AE51,10)</f>
        <v>#NUM!</v>
      </c>
      <c r="AS51" s="16" t="e">
        <f>LARGE($D51:$AE51,11)</f>
        <v>#NUM!</v>
      </c>
      <c r="AT51" s="16" t="e">
        <f>LARGE($D51:$AE51,12)</f>
        <v>#NUM!</v>
      </c>
      <c r="AU51" s="16" t="e">
        <f>LARGE($D51:$AE51,13)</f>
        <v>#NUM!</v>
      </c>
      <c r="AV51" s="16" t="e">
        <f>LARGE($D51:$AE51,14)</f>
        <v>#NUM!</v>
      </c>
      <c r="AW51" s="13" t="s">
        <v>54</v>
      </c>
      <c r="AX51" s="20" t="e">
        <f>VLOOKUP(B51,prot!A:I,9,FALSE)</f>
        <v>#N/A</v>
      </c>
      <c r="AY51" s="10" t="b">
        <f t="shared" si="1"/>
        <v>1</v>
      </c>
      <c r="AZ51" s="9">
        <f t="shared" si="2"/>
        <v>0</v>
      </c>
    </row>
    <row r="52" spans="1:52" ht="12.75" customHeight="1">
      <c r="A52" s="7">
        <v>6</v>
      </c>
      <c r="B52" s="4" t="s">
        <v>29</v>
      </c>
      <c r="C52" s="4">
        <v>1959</v>
      </c>
      <c r="D52" s="4">
        <v>707.9670975323148</v>
      </c>
      <c r="E52" s="4">
        <v>643.0230414746545</v>
      </c>
      <c r="F52" s="4">
        <v>672.6472968002942</v>
      </c>
      <c r="G52" s="4">
        <v>695.426336375489</v>
      </c>
      <c r="H52" s="40">
        <v>718.6991869918697</v>
      </c>
      <c r="I52" s="40" t="s">
        <v>79</v>
      </c>
      <c r="J52" s="19">
        <v>726.5102346480281</v>
      </c>
      <c r="K52" s="19">
        <v>792.6857142857143</v>
      </c>
      <c r="L52" s="19" t="s">
        <v>79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"/>
      <c r="Z52" s="19"/>
      <c r="AA52" s="19"/>
      <c r="AB52" s="19"/>
      <c r="AC52" s="19"/>
      <c r="AD52" s="19"/>
      <c r="AE52" s="19"/>
      <c r="AF52" s="19">
        <f>SUM(D52:AE52)</f>
        <v>4956.958908108365</v>
      </c>
      <c r="AG52" s="29">
        <f>SUMIF(AI52:AQ52,"&gt;0")</f>
        <v>4956.958908108365</v>
      </c>
      <c r="AH52" s="22">
        <f t="shared" si="3"/>
      </c>
      <c r="AI52" s="16">
        <f>LARGE($D52:$AE52,1)</f>
        <v>792.6857142857143</v>
      </c>
      <c r="AJ52" s="16">
        <f>LARGE($D52:$AE52,2)</f>
        <v>726.5102346480281</v>
      </c>
      <c r="AK52" s="16">
        <f>LARGE($D52:$AE52,3)</f>
        <v>718.6991869918697</v>
      </c>
      <c r="AL52" s="16">
        <f>LARGE($D52:$AE52,4)</f>
        <v>707.9670975323148</v>
      </c>
      <c r="AM52" s="16">
        <f>LARGE($D52:$AE52,5)</f>
        <v>695.426336375489</v>
      </c>
      <c r="AN52" s="16">
        <f>LARGE($D52:$AE52,6)</f>
        <v>672.6472968002942</v>
      </c>
      <c r="AO52" s="16">
        <f>LARGE($D52:$AE52,7)</f>
        <v>643.0230414746545</v>
      </c>
      <c r="AP52" s="16" t="e">
        <f>LARGE($D52:$AE52,8)</f>
        <v>#NUM!</v>
      </c>
      <c r="AQ52" s="16" t="e">
        <f>LARGE($D52:$AE52,9)</f>
        <v>#NUM!</v>
      </c>
      <c r="AR52" s="16" t="e">
        <f>LARGE($D52:$AE52,10)</f>
        <v>#NUM!</v>
      </c>
      <c r="AS52" s="16" t="e">
        <f>LARGE($D52:$AE52,11)</f>
        <v>#NUM!</v>
      </c>
      <c r="AT52" s="16" t="e">
        <f>LARGE($D52:$AE52,12)</f>
        <v>#NUM!</v>
      </c>
      <c r="AU52" s="16" t="e">
        <f>LARGE($D52:$AE52,13)</f>
        <v>#NUM!</v>
      </c>
      <c r="AV52" s="16" t="e">
        <f>LARGE($D52:$AE52,14)</f>
        <v>#NUM!</v>
      </c>
      <c r="AW52" s="13" t="s">
        <v>54</v>
      </c>
      <c r="AX52" s="20" t="e">
        <f>VLOOKUP(B52,prot!A:I,9,FALSE)</f>
        <v>#N/A</v>
      </c>
      <c r="AY52" s="10" t="b">
        <f t="shared" si="1"/>
        <v>1</v>
      </c>
      <c r="AZ52" s="9">
        <f t="shared" si="2"/>
        <v>0</v>
      </c>
    </row>
    <row r="53" spans="1:52" ht="14.25" customHeight="1">
      <c r="A53" s="7">
        <v>7</v>
      </c>
      <c r="B53" s="4" t="s">
        <v>45</v>
      </c>
      <c r="C53" s="4">
        <v>1962</v>
      </c>
      <c r="D53" s="4">
        <v>982.8887484197219</v>
      </c>
      <c r="E53" s="4">
        <v>852.0331230283914</v>
      </c>
      <c r="F53" s="4" t="s">
        <v>79</v>
      </c>
      <c r="G53" s="4" t="s">
        <v>79</v>
      </c>
      <c r="H53" s="40">
        <v>895.8769633507852</v>
      </c>
      <c r="I53" s="40">
        <v>860.8147120055517</v>
      </c>
      <c r="J53" s="19" t="s">
        <v>79</v>
      </c>
      <c r="K53" s="19" t="s">
        <v>79</v>
      </c>
      <c r="L53" s="19" t="s">
        <v>79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"/>
      <c r="Z53" s="19"/>
      <c r="AA53" s="19"/>
      <c r="AB53" s="19"/>
      <c r="AC53" s="19"/>
      <c r="AD53" s="19"/>
      <c r="AE53" s="19"/>
      <c r="AF53" s="19">
        <f>SUM(D53:AE53)</f>
        <v>3591.6135468044504</v>
      </c>
      <c r="AG53" s="29">
        <f>SUMIF(AI53:AQ53,"&gt;0")</f>
        <v>3591.61354680445</v>
      </c>
      <c r="AH53" s="22">
        <f t="shared" si="3"/>
      </c>
      <c r="AI53" s="16">
        <f>LARGE($D53:$AE53,1)</f>
        <v>982.8887484197219</v>
      </c>
      <c r="AJ53" s="16">
        <f>LARGE($D53:$AE53,2)</f>
        <v>895.8769633507852</v>
      </c>
      <c r="AK53" s="16">
        <f>LARGE($D53:$AE53,3)</f>
        <v>860.8147120055517</v>
      </c>
      <c r="AL53" s="16">
        <f>LARGE($D53:$AE53,4)</f>
        <v>852.0331230283914</v>
      </c>
      <c r="AM53" s="16" t="e">
        <f>LARGE($D53:$AE53,5)</f>
        <v>#NUM!</v>
      </c>
      <c r="AN53" s="16" t="e">
        <f>LARGE($D53:$AE53,6)</f>
        <v>#NUM!</v>
      </c>
      <c r="AO53" s="16" t="e">
        <f>LARGE($D53:$AE53,7)</f>
        <v>#NUM!</v>
      </c>
      <c r="AP53" s="16" t="e">
        <f>LARGE($D53:$AE53,8)</f>
        <v>#NUM!</v>
      </c>
      <c r="AQ53" s="16" t="e">
        <f>LARGE($D53:$AE53,9)</f>
        <v>#NUM!</v>
      </c>
      <c r="AR53" s="16" t="e">
        <f>LARGE($D53:$AE53,10)</f>
        <v>#NUM!</v>
      </c>
      <c r="AS53" s="16" t="e">
        <f>LARGE($D53:$AE53,11)</f>
        <v>#NUM!</v>
      </c>
      <c r="AT53" s="16" t="e">
        <f>LARGE($D53:$AE53,12)</f>
        <v>#NUM!</v>
      </c>
      <c r="AU53" s="16" t="e">
        <f>LARGE($D53:$AE53,13)</f>
        <v>#NUM!</v>
      </c>
      <c r="AV53" s="16" t="e">
        <f>LARGE($D53:$AE53,14)</f>
        <v>#NUM!</v>
      </c>
      <c r="AW53" s="13" t="s">
        <v>54</v>
      </c>
      <c r="AX53" s="20" t="e">
        <f>VLOOKUP(B53,prot!A:I,9,FALSE)</f>
        <v>#N/A</v>
      </c>
      <c r="AY53" s="10" t="b">
        <f t="shared" si="1"/>
        <v>1</v>
      </c>
      <c r="AZ53" s="9">
        <f t="shared" si="2"/>
        <v>0</v>
      </c>
    </row>
    <row r="54" spans="1:52" ht="12.75" customHeight="1">
      <c r="A54" s="7">
        <v>8</v>
      </c>
      <c r="B54" s="4" t="s">
        <v>63</v>
      </c>
      <c r="C54" s="5">
        <v>1957</v>
      </c>
      <c r="D54" s="5">
        <v>632.126923076923</v>
      </c>
      <c r="E54" s="5">
        <v>437.52413793103455</v>
      </c>
      <c r="F54" s="5" t="s">
        <v>79</v>
      </c>
      <c r="G54" s="5" t="s">
        <v>79</v>
      </c>
      <c r="H54" s="40">
        <v>688.7813392573787</v>
      </c>
      <c r="I54" s="40" t="s">
        <v>79</v>
      </c>
      <c r="J54" s="19" t="s">
        <v>79</v>
      </c>
      <c r="K54" s="19">
        <v>794.8144690781796</v>
      </c>
      <c r="L54" s="19" t="s">
        <v>79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"/>
      <c r="Z54" s="19"/>
      <c r="AA54" s="19"/>
      <c r="AB54" s="19"/>
      <c r="AC54" s="19"/>
      <c r="AD54" s="19"/>
      <c r="AE54" s="19"/>
      <c r="AF54" s="19">
        <f>SUM(D54:AE54)</f>
        <v>2553.2468693435158</v>
      </c>
      <c r="AG54" s="29">
        <f>SUMIF(AI54:AQ54,"&gt;0")</f>
        <v>2553.2468693435158</v>
      </c>
      <c r="AH54" s="22">
        <f t="shared" si="3"/>
      </c>
      <c r="AI54" s="16">
        <f>LARGE($D54:$AE54,1)</f>
        <v>794.8144690781796</v>
      </c>
      <c r="AJ54" s="16">
        <f>LARGE($D54:$AE54,2)</f>
        <v>688.7813392573787</v>
      </c>
      <c r="AK54" s="16">
        <f>LARGE($D54:$AE54,3)</f>
        <v>632.126923076923</v>
      </c>
      <c r="AL54" s="16">
        <f>LARGE($D54:$AE54,4)</f>
        <v>437.52413793103455</v>
      </c>
      <c r="AM54" s="16" t="e">
        <f>LARGE($D54:$AE54,5)</f>
        <v>#NUM!</v>
      </c>
      <c r="AN54" s="16" t="e">
        <f>LARGE($D54:$AE54,6)</f>
        <v>#NUM!</v>
      </c>
      <c r="AO54" s="16" t="e">
        <f>LARGE($D54:$AE54,7)</f>
        <v>#NUM!</v>
      </c>
      <c r="AP54" s="16" t="e">
        <f>LARGE($D54:$AE54,8)</f>
        <v>#NUM!</v>
      </c>
      <c r="AQ54" s="16" t="e">
        <f>LARGE($D54:$AE54,9)</f>
        <v>#NUM!</v>
      </c>
      <c r="AR54" s="16" t="e">
        <f>LARGE($D54:$AE54,10)</f>
        <v>#NUM!</v>
      </c>
      <c r="AS54" s="16" t="e">
        <f>LARGE($D54:$AE54,11)</f>
        <v>#NUM!</v>
      </c>
      <c r="AT54" s="16" t="e">
        <f>LARGE($D54:$AE54,12)</f>
        <v>#NUM!</v>
      </c>
      <c r="AU54" s="16" t="e">
        <f>LARGE($D54:$AE54,13)</f>
        <v>#NUM!</v>
      </c>
      <c r="AV54" s="16" t="e">
        <f>LARGE($D54:$AE54,14)</f>
        <v>#NUM!</v>
      </c>
      <c r="AW54" s="13" t="s">
        <v>54</v>
      </c>
      <c r="AX54" s="20" t="e">
        <f>VLOOKUP(B54,prot!A:I,9,FALSE)</f>
        <v>#N/A</v>
      </c>
      <c r="AY54" s="10" t="b">
        <f t="shared" si="1"/>
        <v>1</v>
      </c>
      <c r="AZ54" s="9">
        <f t="shared" si="2"/>
        <v>0</v>
      </c>
    </row>
    <row r="55" spans="1:52" ht="12.75">
      <c r="A55" s="7">
        <v>9</v>
      </c>
      <c r="B55" s="4" t="s">
        <v>16</v>
      </c>
      <c r="C55" s="5">
        <v>1952</v>
      </c>
      <c r="D55" s="5" t="s">
        <v>79</v>
      </c>
      <c r="E55" s="5" t="s">
        <v>79</v>
      </c>
      <c r="F55" s="5">
        <v>701.0102401129944</v>
      </c>
      <c r="G55" s="5">
        <v>820.0924220963174</v>
      </c>
      <c r="H55" s="40" t="s">
        <v>79</v>
      </c>
      <c r="I55" s="40" t="s">
        <v>79</v>
      </c>
      <c r="J55" s="19">
        <v>639.120979162452</v>
      </c>
      <c r="K55" s="19" t="s">
        <v>79</v>
      </c>
      <c r="L55" s="19" t="s">
        <v>79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"/>
      <c r="Z55" s="19"/>
      <c r="AA55" s="19"/>
      <c r="AB55" s="19"/>
      <c r="AC55" s="19"/>
      <c r="AD55" s="19"/>
      <c r="AE55" s="19"/>
      <c r="AF55" s="19">
        <f>SUM(D55:AE55)</f>
        <v>2160.2236413717637</v>
      </c>
      <c r="AG55" s="29">
        <f>SUMIF(AI55:AQ55,"&gt;0")</f>
        <v>2160.2236413717637</v>
      </c>
      <c r="AH55" s="22">
        <f t="shared" si="3"/>
      </c>
      <c r="AI55" s="16">
        <f>LARGE($D55:$AE55,1)</f>
        <v>820.0924220963174</v>
      </c>
      <c r="AJ55" s="16">
        <f>LARGE($D55:$AE55,2)</f>
        <v>701.0102401129944</v>
      </c>
      <c r="AK55" s="16">
        <f>LARGE($D55:$AE55,3)</f>
        <v>639.120979162452</v>
      </c>
      <c r="AL55" s="16" t="e">
        <f>LARGE($D55:$AE55,4)</f>
        <v>#NUM!</v>
      </c>
      <c r="AM55" s="16" t="e">
        <f>LARGE($D55:$AE55,5)</f>
        <v>#NUM!</v>
      </c>
      <c r="AN55" s="16" t="e">
        <f>LARGE($D55:$AE55,6)</f>
        <v>#NUM!</v>
      </c>
      <c r="AO55" s="16" t="e">
        <f>LARGE($D55:$AE55,7)</f>
        <v>#NUM!</v>
      </c>
      <c r="AP55" s="16" t="e">
        <f>LARGE($D55:$AE55,8)</f>
        <v>#NUM!</v>
      </c>
      <c r="AQ55" s="16" t="e">
        <f>LARGE($D55:$AE55,9)</f>
        <v>#NUM!</v>
      </c>
      <c r="AR55" s="16" t="e">
        <f>LARGE($D55:$AE55,10)</f>
        <v>#NUM!</v>
      </c>
      <c r="AS55" s="16" t="e">
        <f>LARGE($D55:$AE55,11)</f>
        <v>#NUM!</v>
      </c>
      <c r="AT55" s="16" t="e">
        <f>LARGE($D55:$AE55,12)</f>
        <v>#NUM!</v>
      </c>
      <c r="AU55" s="16" t="e">
        <f>LARGE($D55:$AE55,13)</f>
        <v>#NUM!</v>
      </c>
      <c r="AV55" s="16" t="e">
        <f>LARGE($D55:$AE55,14)</f>
        <v>#NUM!</v>
      </c>
      <c r="AW55" s="13" t="s">
        <v>54</v>
      </c>
      <c r="AX55" s="20" t="e">
        <f>VLOOKUP(B55,prot!A:I,9,FALSE)</f>
        <v>#N/A</v>
      </c>
      <c r="AY55" s="10" t="b">
        <f t="shared" si="1"/>
        <v>1</v>
      </c>
      <c r="AZ55" s="9">
        <f t="shared" si="2"/>
        <v>0</v>
      </c>
    </row>
    <row r="56" spans="1:52" ht="12.75" customHeight="1">
      <c r="A56" s="7">
        <v>10</v>
      </c>
      <c r="B56" s="4" t="s">
        <v>25</v>
      </c>
      <c r="C56" s="5">
        <v>1956</v>
      </c>
      <c r="D56" s="5" t="s">
        <v>79</v>
      </c>
      <c r="E56" s="5" t="s">
        <v>79</v>
      </c>
      <c r="F56" s="5">
        <v>576.8991161231331</v>
      </c>
      <c r="G56" s="5">
        <v>728.9818421921426</v>
      </c>
      <c r="H56" s="40" t="s">
        <v>79</v>
      </c>
      <c r="I56" s="40" t="s">
        <v>79</v>
      </c>
      <c r="J56" s="19">
        <v>672.6328718177757</v>
      </c>
      <c r="K56" s="19" t="s">
        <v>79</v>
      </c>
      <c r="L56" s="19" t="s">
        <v>79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"/>
      <c r="Z56" s="19"/>
      <c r="AA56" s="19"/>
      <c r="AB56" s="19"/>
      <c r="AC56" s="19"/>
      <c r="AD56" s="19"/>
      <c r="AE56" s="19"/>
      <c r="AF56" s="19">
        <f>SUM(D56:AE56)</f>
        <v>1978.5138301330512</v>
      </c>
      <c r="AG56" s="29">
        <f>SUMIF(AI56:AQ56,"&gt;0")</f>
        <v>1978.5138301330514</v>
      </c>
      <c r="AH56" s="22">
        <f t="shared" si="3"/>
      </c>
      <c r="AI56" s="16">
        <f>LARGE($D56:$AE56,1)</f>
        <v>728.9818421921426</v>
      </c>
      <c r="AJ56" s="16">
        <f>LARGE($D56:$AE56,2)</f>
        <v>672.6328718177757</v>
      </c>
      <c r="AK56" s="16">
        <f>LARGE($D56:$AE56,3)</f>
        <v>576.8991161231331</v>
      </c>
      <c r="AL56" s="16" t="e">
        <f>LARGE($D56:$AE56,4)</f>
        <v>#NUM!</v>
      </c>
      <c r="AM56" s="16" t="e">
        <f>LARGE($D56:$AE56,5)</f>
        <v>#NUM!</v>
      </c>
      <c r="AN56" s="16" t="e">
        <f>LARGE($D56:$AE56,6)</f>
        <v>#NUM!</v>
      </c>
      <c r="AO56" s="16" t="e">
        <f>LARGE($D56:$AE56,7)</f>
        <v>#NUM!</v>
      </c>
      <c r="AP56" s="16" t="e">
        <f>LARGE($D56:$AE56,8)</f>
        <v>#NUM!</v>
      </c>
      <c r="AQ56" s="16" t="e">
        <f>LARGE($D56:$AE56,9)</f>
        <v>#NUM!</v>
      </c>
      <c r="AR56" s="16" t="e">
        <f>LARGE($D56:$AE56,10)</f>
        <v>#NUM!</v>
      </c>
      <c r="AS56" s="16" t="e">
        <f>LARGE($D56:$AE56,11)</f>
        <v>#NUM!</v>
      </c>
      <c r="AT56" s="16" t="e">
        <f>LARGE($D56:$AE56,12)</f>
        <v>#NUM!</v>
      </c>
      <c r="AU56" s="16" t="e">
        <f>LARGE($D56:$AE56,13)</f>
        <v>#NUM!</v>
      </c>
      <c r="AV56" s="16" t="e">
        <f>LARGE($D56:$AE56,14)</f>
        <v>#NUM!</v>
      </c>
      <c r="AW56" s="13" t="s">
        <v>54</v>
      </c>
      <c r="AX56" s="20" t="e">
        <f>VLOOKUP(B56,prot!A:I,9,FALSE)</f>
        <v>#N/A</v>
      </c>
      <c r="AY56" s="10" t="b">
        <f t="shared" si="1"/>
        <v>1</v>
      </c>
      <c r="AZ56" s="9">
        <f t="shared" si="2"/>
        <v>0</v>
      </c>
    </row>
    <row r="57" spans="1:52" ht="12.75" customHeight="1">
      <c r="A57" s="7">
        <v>11</v>
      </c>
      <c r="B57" s="23" t="s">
        <v>36</v>
      </c>
      <c r="C57" s="23">
        <v>1959</v>
      </c>
      <c r="D57" s="23" t="s">
        <v>79</v>
      </c>
      <c r="E57" s="23" t="s">
        <v>79</v>
      </c>
      <c r="F57" s="23">
        <v>809.2601769911506</v>
      </c>
      <c r="G57" s="23" t="s">
        <v>79</v>
      </c>
      <c r="H57" s="40" t="s">
        <v>79</v>
      </c>
      <c r="I57" s="40" t="s">
        <v>79</v>
      </c>
      <c r="J57" s="19" t="s">
        <v>79</v>
      </c>
      <c r="K57" s="19">
        <v>882.5129224652087</v>
      </c>
      <c r="L57" s="19" t="s">
        <v>79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"/>
      <c r="Z57" s="19"/>
      <c r="AA57" s="19"/>
      <c r="AB57" s="19"/>
      <c r="AC57" s="19"/>
      <c r="AD57" s="19"/>
      <c r="AE57" s="19"/>
      <c r="AF57" s="19">
        <f>SUM(D57:AE57)</f>
        <v>1691.7730994563594</v>
      </c>
      <c r="AG57" s="29">
        <f>SUMIF(AI57:AQ57,"&gt;0")</f>
        <v>1691.7730994563594</v>
      </c>
      <c r="AH57" s="22">
        <f t="shared" si="3"/>
      </c>
      <c r="AI57" s="16">
        <f>LARGE($D57:$AE57,1)</f>
        <v>882.5129224652087</v>
      </c>
      <c r="AJ57" s="16">
        <f>LARGE($D57:$AE57,2)</f>
        <v>809.2601769911506</v>
      </c>
      <c r="AK57" s="16" t="e">
        <f>LARGE($D57:$AE57,3)</f>
        <v>#NUM!</v>
      </c>
      <c r="AL57" s="16" t="e">
        <f>LARGE($D57:$AE57,4)</f>
        <v>#NUM!</v>
      </c>
      <c r="AM57" s="16" t="e">
        <f>LARGE($D57:$AE57,5)</f>
        <v>#NUM!</v>
      </c>
      <c r="AN57" s="16" t="e">
        <f>LARGE($D57:$AE57,6)</f>
        <v>#NUM!</v>
      </c>
      <c r="AO57" s="16" t="e">
        <f>LARGE($D57:$AE57,7)</f>
        <v>#NUM!</v>
      </c>
      <c r="AP57" s="16" t="e">
        <f>LARGE($D57:$AE57,8)</f>
        <v>#NUM!</v>
      </c>
      <c r="AQ57" s="16" t="e">
        <f>LARGE($D57:$AE57,9)</f>
        <v>#NUM!</v>
      </c>
      <c r="AR57" s="16" t="e">
        <f>LARGE($D57:$AE57,10)</f>
        <v>#NUM!</v>
      </c>
      <c r="AS57" s="16" t="e">
        <f>LARGE($D57:$AE57,11)</f>
        <v>#NUM!</v>
      </c>
      <c r="AT57" s="16" t="e">
        <f>LARGE($D57:$AE57,12)</f>
        <v>#NUM!</v>
      </c>
      <c r="AU57" s="16" t="e">
        <f>LARGE($D57:$AE57,13)</f>
        <v>#NUM!</v>
      </c>
      <c r="AV57" s="16" t="e">
        <f>LARGE($D57:$AE57,14)</f>
        <v>#NUM!</v>
      </c>
      <c r="AW57" s="13" t="s">
        <v>54</v>
      </c>
      <c r="AX57" s="20" t="e">
        <f>VLOOKUP(B57,prot!A:I,9,FALSE)</f>
        <v>#N/A</v>
      </c>
      <c r="AY57" s="10" t="b">
        <f t="shared" si="1"/>
        <v>1</v>
      </c>
      <c r="AZ57" s="9">
        <f t="shared" si="2"/>
        <v>0</v>
      </c>
    </row>
    <row r="58" spans="1:52" ht="12.75" customHeight="1">
      <c r="A58" s="7">
        <v>12</v>
      </c>
      <c r="B58" s="4" t="s">
        <v>3</v>
      </c>
      <c r="C58" s="5">
        <v>1964</v>
      </c>
      <c r="D58" s="5" t="s">
        <v>79</v>
      </c>
      <c r="E58" s="5" t="s">
        <v>79</v>
      </c>
      <c r="F58" s="5" t="s">
        <v>79</v>
      </c>
      <c r="G58" s="5" t="s">
        <v>79</v>
      </c>
      <c r="H58" s="40">
        <v>928.1855955678669</v>
      </c>
      <c r="I58" s="40" t="s">
        <v>79</v>
      </c>
      <c r="J58" s="19" t="s">
        <v>79</v>
      </c>
      <c r="K58" s="19" t="s">
        <v>79</v>
      </c>
      <c r="L58" s="19" t="s">
        <v>79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"/>
      <c r="Z58" s="19"/>
      <c r="AA58" s="19"/>
      <c r="AB58" s="19"/>
      <c r="AC58" s="19"/>
      <c r="AD58" s="19"/>
      <c r="AE58" s="19"/>
      <c r="AF58" s="19">
        <f>SUM(D58:AE58)</f>
        <v>928.1855955678669</v>
      </c>
      <c r="AG58" s="29">
        <f>SUMIF(AI58:AQ58,"&gt;0")</f>
        <v>928.1855955678669</v>
      </c>
      <c r="AH58" s="22">
        <f t="shared" si="3"/>
      </c>
      <c r="AI58" s="16">
        <f>LARGE($D58:$AE58,1)</f>
        <v>928.1855955678669</v>
      </c>
      <c r="AJ58" s="16" t="e">
        <f>LARGE($D58:$AE58,2)</f>
        <v>#NUM!</v>
      </c>
      <c r="AK58" s="16" t="e">
        <f>LARGE($D58:$AE58,3)</f>
        <v>#NUM!</v>
      </c>
      <c r="AL58" s="16" t="e">
        <f>LARGE($D58:$AE58,4)</f>
        <v>#NUM!</v>
      </c>
      <c r="AM58" s="16" t="e">
        <f>LARGE($D58:$AE58,5)</f>
        <v>#NUM!</v>
      </c>
      <c r="AN58" s="16" t="e">
        <f>LARGE($D58:$AE58,6)</f>
        <v>#NUM!</v>
      </c>
      <c r="AO58" s="16" t="e">
        <f>LARGE($D58:$AE58,7)</f>
        <v>#NUM!</v>
      </c>
      <c r="AP58" s="16" t="e">
        <f>LARGE($D58:$AE58,8)</f>
        <v>#NUM!</v>
      </c>
      <c r="AQ58" s="16" t="e">
        <f>LARGE($D58:$AE58,9)</f>
        <v>#NUM!</v>
      </c>
      <c r="AR58" s="16" t="e">
        <f>LARGE($D58:$AE58,10)</f>
        <v>#NUM!</v>
      </c>
      <c r="AS58" s="16" t="e">
        <f>LARGE($D58:$AE58,11)</f>
        <v>#NUM!</v>
      </c>
      <c r="AT58" s="16" t="e">
        <f>LARGE($D58:$AE58,12)</f>
        <v>#NUM!</v>
      </c>
      <c r="AU58" s="16" t="e">
        <f>LARGE($D58:$AE58,13)</f>
        <v>#NUM!</v>
      </c>
      <c r="AV58" s="16" t="e">
        <f>LARGE($D58:$AE58,14)</f>
        <v>#NUM!</v>
      </c>
      <c r="AW58" s="13" t="s">
        <v>54</v>
      </c>
      <c r="AX58" s="20" t="e">
        <f>VLOOKUP(B58,prot!A:I,9,FALSE)</f>
        <v>#N/A</v>
      </c>
      <c r="AY58" s="10" t="b">
        <f t="shared" si="1"/>
        <v>1</v>
      </c>
      <c r="AZ58" s="9">
        <f t="shared" si="2"/>
        <v>0</v>
      </c>
    </row>
    <row r="59" spans="1:52" ht="14.25" customHeight="1">
      <c r="A59" s="7">
        <v>13</v>
      </c>
      <c r="B59" s="4" t="s">
        <v>53</v>
      </c>
      <c r="C59" s="5">
        <v>1953</v>
      </c>
      <c r="D59" s="5" t="s">
        <v>79</v>
      </c>
      <c r="E59" s="5" t="s">
        <v>79</v>
      </c>
      <c r="F59" s="5" t="s">
        <v>79</v>
      </c>
      <c r="G59" s="5" t="s">
        <v>79</v>
      </c>
      <c r="H59" s="40" t="s">
        <v>79</v>
      </c>
      <c r="I59" s="40" t="s">
        <v>79</v>
      </c>
      <c r="J59" s="19">
        <v>388.41918626353123</v>
      </c>
      <c r="K59" s="19" t="s">
        <v>79</v>
      </c>
      <c r="L59" s="19" t="s">
        <v>79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"/>
      <c r="Z59" s="19"/>
      <c r="AA59" s="19"/>
      <c r="AB59" s="19"/>
      <c r="AC59" s="19"/>
      <c r="AD59" s="19"/>
      <c r="AE59" s="19"/>
      <c r="AF59" s="19">
        <f>SUM(D59:AE59)</f>
        <v>388.41918626353123</v>
      </c>
      <c r="AG59" s="29">
        <f>SUMIF(AI59:AQ59,"&gt;0")</f>
        <v>388.41918626353123</v>
      </c>
      <c r="AH59" s="22">
        <f aca="true" t="shared" si="5" ref="AH59:AH67">IF(AZ59=0,"",AZ59)</f>
      </c>
      <c r="AI59" s="16">
        <f>LARGE($D59:$AE59,1)</f>
        <v>388.41918626353123</v>
      </c>
      <c r="AJ59" s="16" t="e">
        <f>LARGE($D59:$AE59,2)</f>
        <v>#NUM!</v>
      </c>
      <c r="AK59" s="16" t="e">
        <f>LARGE($D59:$AE59,3)</f>
        <v>#NUM!</v>
      </c>
      <c r="AL59" s="16" t="e">
        <f>LARGE($D59:$AE59,4)</f>
        <v>#NUM!</v>
      </c>
      <c r="AM59" s="16" t="e">
        <f>LARGE($D59:$AE59,5)</f>
        <v>#NUM!</v>
      </c>
      <c r="AN59" s="16" t="e">
        <f>LARGE($D59:$AE59,6)</f>
        <v>#NUM!</v>
      </c>
      <c r="AO59" s="16" t="e">
        <f>LARGE($D59:$AE59,7)</f>
        <v>#NUM!</v>
      </c>
      <c r="AP59" s="16" t="e">
        <f>LARGE($D59:$AE59,8)</f>
        <v>#NUM!</v>
      </c>
      <c r="AQ59" s="16" t="e">
        <f>LARGE($D59:$AE59,9)</f>
        <v>#NUM!</v>
      </c>
      <c r="AR59" s="16" t="e">
        <f>LARGE($D59:$AE59,10)</f>
        <v>#NUM!</v>
      </c>
      <c r="AS59" s="16" t="e">
        <f>LARGE($D59:$AE59,11)</f>
        <v>#NUM!</v>
      </c>
      <c r="AT59" s="16" t="e">
        <f>LARGE($D59:$AE59,12)</f>
        <v>#NUM!</v>
      </c>
      <c r="AU59" s="16" t="e">
        <f>LARGE($D59:$AE59,13)</f>
        <v>#NUM!</v>
      </c>
      <c r="AV59" s="16" t="e">
        <f>LARGE($D59:$AE59,14)</f>
        <v>#NUM!</v>
      </c>
      <c r="AW59" s="13" t="s">
        <v>54</v>
      </c>
      <c r="AX59" s="20" t="e">
        <f>VLOOKUP(B59,prot!A:I,9,FALSE)</f>
        <v>#N/A</v>
      </c>
      <c r="AY59" s="10" t="b">
        <f t="shared" si="1"/>
        <v>1</v>
      </c>
      <c r="AZ59" s="9">
        <f t="shared" si="2"/>
        <v>0</v>
      </c>
    </row>
    <row r="60" spans="1:52" ht="12" customHeight="1" hidden="1">
      <c r="A60" s="7">
        <v>14</v>
      </c>
      <c r="B60" s="4" t="s">
        <v>35</v>
      </c>
      <c r="C60" s="4">
        <v>1960</v>
      </c>
      <c r="D60" s="4" t="s">
        <v>79</v>
      </c>
      <c r="E60" s="4" t="s">
        <v>79</v>
      </c>
      <c r="F60" s="4" t="s">
        <v>79</v>
      </c>
      <c r="G60" s="4" t="s">
        <v>79</v>
      </c>
      <c r="H60" s="40" t="s">
        <v>79</v>
      </c>
      <c r="I60" s="40" t="s">
        <v>79</v>
      </c>
      <c r="J60" s="19" t="s">
        <v>79</v>
      </c>
      <c r="K60" s="19" t="s">
        <v>79</v>
      </c>
      <c r="L60" s="19" t="s">
        <v>79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"/>
      <c r="Z60" s="19"/>
      <c r="AA60" s="19"/>
      <c r="AB60" s="19"/>
      <c r="AC60" s="19"/>
      <c r="AD60" s="19"/>
      <c r="AE60" s="19"/>
      <c r="AF60" s="19">
        <f>SUM(D60:AE60)</f>
        <v>0</v>
      </c>
      <c r="AG60" s="29">
        <f>SUMIF(AI60:AQ60,"&gt;0")</f>
        <v>0</v>
      </c>
      <c r="AH60" s="22">
        <f t="shared" si="5"/>
      </c>
      <c r="AI60" s="16" t="e">
        <f>LARGE($D60:$AE60,1)</f>
        <v>#NUM!</v>
      </c>
      <c r="AJ60" s="16" t="e">
        <f>LARGE($D60:$AE60,2)</f>
        <v>#NUM!</v>
      </c>
      <c r="AK60" s="16" t="e">
        <f>LARGE($D60:$AE60,3)</f>
        <v>#NUM!</v>
      </c>
      <c r="AL60" s="16" t="e">
        <f>LARGE($D60:$AE60,4)</f>
        <v>#NUM!</v>
      </c>
      <c r="AM60" s="16" t="e">
        <f>LARGE($D60:$AE60,5)</f>
        <v>#NUM!</v>
      </c>
      <c r="AN60" s="16" t="e">
        <f>LARGE($D60:$AE60,6)</f>
        <v>#NUM!</v>
      </c>
      <c r="AO60" s="16" t="e">
        <f>LARGE($D60:$AE60,7)</f>
        <v>#NUM!</v>
      </c>
      <c r="AP60" s="16" t="e">
        <f>LARGE($D60:$AE60,8)</f>
        <v>#NUM!</v>
      </c>
      <c r="AQ60" s="16" t="e">
        <f>LARGE($D60:$AE60,9)</f>
        <v>#NUM!</v>
      </c>
      <c r="AR60" s="16" t="e">
        <f>LARGE($D60:$AE60,10)</f>
        <v>#NUM!</v>
      </c>
      <c r="AS60" s="16" t="e">
        <f>LARGE($D60:$AE60,11)</f>
        <v>#NUM!</v>
      </c>
      <c r="AT60" s="16" t="e">
        <f>LARGE($D60:$AE60,12)</f>
        <v>#NUM!</v>
      </c>
      <c r="AU60" s="16" t="e">
        <f>LARGE($D60:$AE60,13)</f>
        <v>#NUM!</v>
      </c>
      <c r="AV60" s="16" t="e">
        <f>LARGE($D60:$AE60,14)</f>
        <v>#NUM!</v>
      </c>
      <c r="AW60" s="13" t="s">
        <v>54</v>
      </c>
      <c r="AX60" s="20" t="e">
        <f>VLOOKUP(B60,prot!A:I,9,FALSE)</f>
        <v>#N/A</v>
      </c>
      <c r="AY60" s="10" t="b">
        <f t="shared" si="1"/>
        <v>1</v>
      </c>
      <c r="AZ60" s="9">
        <f t="shared" si="2"/>
        <v>0</v>
      </c>
    </row>
    <row r="61" spans="1:52" ht="12.75" customHeight="1" hidden="1">
      <c r="A61" s="7">
        <v>15</v>
      </c>
      <c r="B61" s="4" t="s">
        <v>57</v>
      </c>
      <c r="C61" s="4">
        <v>1965</v>
      </c>
      <c r="D61" s="4" t="s">
        <v>79</v>
      </c>
      <c r="E61" s="4" t="s">
        <v>79</v>
      </c>
      <c r="F61" s="4" t="s">
        <v>79</v>
      </c>
      <c r="G61" s="4" t="s">
        <v>79</v>
      </c>
      <c r="H61" s="40" t="s">
        <v>79</v>
      </c>
      <c r="I61" s="40" t="s">
        <v>79</v>
      </c>
      <c r="J61" s="19" t="s">
        <v>79</v>
      </c>
      <c r="K61" s="19" t="s">
        <v>79</v>
      </c>
      <c r="L61" s="19" t="s">
        <v>79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"/>
      <c r="Z61" s="19"/>
      <c r="AA61" s="19"/>
      <c r="AB61" s="19"/>
      <c r="AC61" s="19"/>
      <c r="AD61" s="19"/>
      <c r="AE61" s="19"/>
      <c r="AF61" s="19">
        <f>SUM(D61:AE61)</f>
        <v>0</v>
      </c>
      <c r="AG61" s="29">
        <f>SUMIF(AI61:AQ61,"&gt;0")</f>
        <v>0</v>
      </c>
      <c r="AH61" s="22">
        <f t="shared" si="5"/>
      </c>
      <c r="AI61" s="16" t="e">
        <f>LARGE($D61:$AE61,1)</f>
        <v>#NUM!</v>
      </c>
      <c r="AJ61" s="16" t="e">
        <f>LARGE($D61:$AE61,2)</f>
        <v>#NUM!</v>
      </c>
      <c r="AK61" s="16" t="e">
        <f>LARGE($D61:$AE61,3)</f>
        <v>#NUM!</v>
      </c>
      <c r="AL61" s="16" t="e">
        <f>LARGE($D61:$AE61,4)</f>
        <v>#NUM!</v>
      </c>
      <c r="AM61" s="16" t="e">
        <f>LARGE($D61:$AE61,5)</f>
        <v>#NUM!</v>
      </c>
      <c r="AN61" s="16" t="e">
        <f>LARGE($D61:$AE61,6)</f>
        <v>#NUM!</v>
      </c>
      <c r="AO61" s="16" t="e">
        <f>LARGE($D61:$AE61,7)</f>
        <v>#NUM!</v>
      </c>
      <c r="AP61" s="16" t="e">
        <f>LARGE($D61:$AE61,8)</f>
        <v>#NUM!</v>
      </c>
      <c r="AQ61" s="16" t="e">
        <f>LARGE($D61:$AE61,9)</f>
        <v>#NUM!</v>
      </c>
      <c r="AR61" s="16" t="e">
        <f>LARGE($D61:$AE61,10)</f>
        <v>#NUM!</v>
      </c>
      <c r="AS61" s="16" t="e">
        <f>LARGE($D61:$AE61,11)</f>
        <v>#NUM!</v>
      </c>
      <c r="AT61" s="16" t="e">
        <f>LARGE($D61:$AE61,12)</f>
        <v>#NUM!</v>
      </c>
      <c r="AU61" s="16" t="e">
        <f>LARGE($D61:$AE61,13)</f>
        <v>#NUM!</v>
      </c>
      <c r="AV61" s="16" t="e">
        <f>LARGE($D61:$AE61,14)</f>
        <v>#NUM!</v>
      </c>
      <c r="AW61" s="13" t="s">
        <v>54</v>
      </c>
      <c r="AX61" s="20" t="e">
        <f>VLOOKUP(B61,prot!A:I,9,FALSE)</f>
        <v>#N/A</v>
      </c>
      <c r="AY61" s="10" t="b">
        <f t="shared" si="1"/>
        <v>1</v>
      </c>
      <c r="AZ61" s="9">
        <f t="shared" si="2"/>
        <v>0</v>
      </c>
    </row>
    <row r="62" spans="1:52" ht="12.75" customHeight="1" hidden="1">
      <c r="A62" s="7">
        <v>16</v>
      </c>
      <c r="B62" s="4" t="s">
        <v>73</v>
      </c>
      <c r="C62" s="4">
        <v>1962</v>
      </c>
      <c r="D62" s="4" t="s">
        <v>79</v>
      </c>
      <c r="E62" s="4" t="s">
        <v>79</v>
      </c>
      <c r="F62" s="4" t="s">
        <v>79</v>
      </c>
      <c r="G62" s="4" t="s">
        <v>79</v>
      </c>
      <c r="H62" s="40" t="s">
        <v>79</v>
      </c>
      <c r="I62" s="40" t="s">
        <v>79</v>
      </c>
      <c r="J62" s="19" t="s">
        <v>79</v>
      </c>
      <c r="K62" s="19" t="s">
        <v>79</v>
      </c>
      <c r="L62" s="19" t="s">
        <v>79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"/>
      <c r="Z62" s="19"/>
      <c r="AA62" s="19"/>
      <c r="AB62" s="19"/>
      <c r="AC62" s="19"/>
      <c r="AD62" s="19"/>
      <c r="AE62" s="19"/>
      <c r="AF62" s="19">
        <f>SUM(D62:AE62)</f>
        <v>0</v>
      </c>
      <c r="AG62" s="29">
        <f>SUMIF(AI62:AQ62,"&gt;0")</f>
        <v>0</v>
      </c>
      <c r="AH62" s="22">
        <f t="shared" si="5"/>
      </c>
      <c r="AI62" s="16" t="e">
        <f>LARGE($D62:$AE62,1)</f>
        <v>#NUM!</v>
      </c>
      <c r="AJ62" s="16" t="e">
        <f>LARGE($D62:$AE62,2)</f>
        <v>#NUM!</v>
      </c>
      <c r="AK62" s="16" t="e">
        <f>LARGE($D62:$AE62,3)</f>
        <v>#NUM!</v>
      </c>
      <c r="AL62" s="16" t="e">
        <f>LARGE($D62:$AE62,4)</f>
        <v>#NUM!</v>
      </c>
      <c r="AM62" s="16" t="e">
        <f>LARGE($D62:$AE62,5)</f>
        <v>#NUM!</v>
      </c>
      <c r="AN62" s="16" t="e">
        <f>LARGE($D62:$AE62,6)</f>
        <v>#NUM!</v>
      </c>
      <c r="AO62" s="16" t="e">
        <f>LARGE($D62:$AE62,7)</f>
        <v>#NUM!</v>
      </c>
      <c r="AP62" s="16" t="e">
        <f>LARGE($D62:$AE62,8)</f>
        <v>#NUM!</v>
      </c>
      <c r="AQ62" s="16" t="e">
        <f>LARGE($D62:$AE62,9)</f>
        <v>#NUM!</v>
      </c>
      <c r="AR62" s="16" t="e">
        <f>LARGE($D62:$AE62,10)</f>
        <v>#NUM!</v>
      </c>
      <c r="AS62" s="16" t="e">
        <f>LARGE($D62:$AE62,11)</f>
        <v>#NUM!</v>
      </c>
      <c r="AT62" s="16" t="e">
        <f>LARGE($D62:$AE62,12)</f>
        <v>#NUM!</v>
      </c>
      <c r="AU62" s="16" t="e">
        <f>LARGE($D62:$AE62,13)</f>
        <v>#NUM!</v>
      </c>
      <c r="AV62" s="16" t="e">
        <f>LARGE($D62:$AE62,14)</f>
        <v>#NUM!</v>
      </c>
      <c r="AW62" s="13" t="s">
        <v>54</v>
      </c>
      <c r="AX62" s="20" t="e">
        <f>VLOOKUP(B62,prot!A:I,9,FALSE)</f>
        <v>#N/A</v>
      </c>
      <c r="AY62" s="10" t="b">
        <f t="shared" si="1"/>
        <v>1</v>
      </c>
      <c r="AZ62" s="9">
        <f t="shared" si="2"/>
        <v>0</v>
      </c>
    </row>
    <row r="63" spans="1:52" ht="13.5" customHeight="1" hidden="1">
      <c r="A63" s="7">
        <v>17</v>
      </c>
      <c r="B63" s="4" t="s">
        <v>59</v>
      </c>
      <c r="C63" s="5">
        <v>1961</v>
      </c>
      <c r="D63" s="5" t="s">
        <v>79</v>
      </c>
      <c r="E63" s="5" t="s">
        <v>79</v>
      </c>
      <c r="F63" s="5" t="s">
        <v>79</v>
      </c>
      <c r="G63" s="5" t="s">
        <v>79</v>
      </c>
      <c r="H63" s="40" t="s">
        <v>79</v>
      </c>
      <c r="I63" s="40" t="s">
        <v>79</v>
      </c>
      <c r="J63" s="19" t="s">
        <v>79</v>
      </c>
      <c r="K63" s="19" t="s">
        <v>79</v>
      </c>
      <c r="L63" s="19" t="s">
        <v>79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"/>
      <c r="Z63" s="19"/>
      <c r="AA63" s="19"/>
      <c r="AB63" s="19"/>
      <c r="AC63" s="19"/>
      <c r="AD63" s="19"/>
      <c r="AE63" s="19"/>
      <c r="AF63" s="19">
        <f>SUM(D63:AE63)</f>
        <v>0</v>
      </c>
      <c r="AG63" s="29">
        <f>SUMIF(AI63:AQ63,"&gt;0")</f>
        <v>0</v>
      </c>
      <c r="AH63" s="22">
        <f t="shared" si="5"/>
      </c>
      <c r="AI63" s="16" t="e">
        <f>LARGE($D63:$AE63,1)</f>
        <v>#NUM!</v>
      </c>
      <c r="AJ63" s="16" t="e">
        <f>LARGE($D63:$AE63,2)</f>
        <v>#NUM!</v>
      </c>
      <c r="AK63" s="16" t="e">
        <f>LARGE($D63:$AE63,3)</f>
        <v>#NUM!</v>
      </c>
      <c r="AL63" s="16" t="e">
        <f>LARGE($D63:$AE63,4)</f>
        <v>#NUM!</v>
      </c>
      <c r="AM63" s="16" t="e">
        <f>LARGE($D63:$AE63,5)</f>
        <v>#NUM!</v>
      </c>
      <c r="AN63" s="16" t="e">
        <f>LARGE($D63:$AE63,6)</f>
        <v>#NUM!</v>
      </c>
      <c r="AO63" s="16" t="e">
        <f>LARGE($D63:$AE63,7)</f>
        <v>#NUM!</v>
      </c>
      <c r="AP63" s="16" t="e">
        <f>LARGE($D63:$AE63,8)</f>
        <v>#NUM!</v>
      </c>
      <c r="AQ63" s="16" t="e">
        <f>LARGE($D63:$AE63,9)</f>
        <v>#NUM!</v>
      </c>
      <c r="AR63" s="16" t="e">
        <f>LARGE($D63:$AE63,10)</f>
        <v>#NUM!</v>
      </c>
      <c r="AS63" s="16" t="e">
        <f>LARGE($D63:$AE63,11)</f>
        <v>#NUM!</v>
      </c>
      <c r="AT63" s="16" t="e">
        <f>LARGE($D63:$AE63,12)</f>
        <v>#NUM!</v>
      </c>
      <c r="AU63" s="16" t="e">
        <f>LARGE($D63:$AE63,13)</f>
        <v>#NUM!</v>
      </c>
      <c r="AV63" s="16" t="e">
        <f>LARGE($D63:$AE63,14)</f>
        <v>#NUM!</v>
      </c>
      <c r="AW63" s="13" t="s">
        <v>54</v>
      </c>
      <c r="AX63" s="20" t="e">
        <f>VLOOKUP(B63,prot!A:I,9,FALSE)</f>
        <v>#N/A</v>
      </c>
      <c r="AY63" s="10" t="b">
        <f t="shared" si="1"/>
        <v>1</v>
      </c>
      <c r="AZ63" s="9">
        <f t="shared" si="2"/>
        <v>0</v>
      </c>
    </row>
    <row r="64" spans="1:52" ht="13.5" customHeight="1" hidden="1">
      <c r="A64" s="7">
        <v>18</v>
      </c>
      <c r="B64" s="4" t="s">
        <v>125</v>
      </c>
      <c r="C64" s="5">
        <v>1944</v>
      </c>
      <c r="D64" s="5" t="s">
        <v>79</v>
      </c>
      <c r="E64" s="5" t="s">
        <v>79</v>
      </c>
      <c r="F64" s="5" t="s">
        <v>79</v>
      </c>
      <c r="G64" s="5" t="s">
        <v>79</v>
      </c>
      <c r="H64" s="40" t="s">
        <v>79</v>
      </c>
      <c r="I64" s="40" t="s">
        <v>79</v>
      </c>
      <c r="J64" s="19" t="s">
        <v>79</v>
      </c>
      <c r="K64" s="19" t="s">
        <v>79</v>
      </c>
      <c r="L64" s="19" t="s">
        <v>79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"/>
      <c r="Z64" s="19"/>
      <c r="AA64" s="19"/>
      <c r="AB64" s="19"/>
      <c r="AC64" s="19"/>
      <c r="AD64" s="19"/>
      <c r="AE64" s="19"/>
      <c r="AF64" s="19">
        <f>SUM(D64:AE64)</f>
        <v>0</v>
      </c>
      <c r="AG64" s="29">
        <f>SUMIF(AI64:AQ64,"&gt;0")</f>
        <v>0</v>
      </c>
      <c r="AH64" s="22">
        <f t="shared" si="5"/>
      </c>
      <c r="AI64" s="16" t="e">
        <f>LARGE($D64:$AE64,1)</f>
        <v>#NUM!</v>
      </c>
      <c r="AJ64" s="16" t="e">
        <f>LARGE($D64:$AE64,2)</f>
        <v>#NUM!</v>
      </c>
      <c r="AK64" s="16" t="e">
        <f>LARGE($D64:$AE64,3)</f>
        <v>#NUM!</v>
      </c>
      <c r="AL64" s="16" t="e">
        <f>LARGE($D64:$AE64,4)</f>
        <v>#NUM!</v>
      </c>
      <c r="AM64" s="16" t="e">
        <f>LARGE($D64:$AE64,5)</f>
        <v>#NUM!</v>
      </c>
      <c r="AN64" s="16" t="e">
        <f>LARGE($D64:$AE64,6)</f>
        <v>#NUM!</v>
      </c>
      <c r="AO64" s="16" t="e">
        <f>LARGE($D64:$AE64,7)</f>
        <v>#NUM!</v>
      </c>
      <c r="AP64" s="16" t="e">
        <f>LARGE($D64:$AE64,8)</f>
        <v>#NUM!</v>
      </c>
      <c r="AQ64" s="16" t="e">
        <f>LARGE($D64:$AE64,9)</f>
        <v>#NUM!</v>
      </c>
      <c r="AR64" s="16" t="e">
        <f>LARGE($D64:$AE64,10)</f>
        <v>#NUM!</v>
      </c>
      <c r="AS64" s="16" t="e">
        <f>LARGE($D64:$AE64,11)</f>
        <v>#NUM!</v>
      </c>
      <c r="AT64" s="16" t="e">
        <f>LARGE($D64:$AE64,12)</f>
        <v>#NUM!</v>
      </c>
      <c r="AU64" s="16" t="e">
        <f>LARGE($D64:$AE64,13)</f>
        <v>#NUM!</v>
      </c>
      <c r="AV64" s="16" t="e">
        <f>LARGE($D64:$AE64,14)</f>
        <v>#NUM!</v>
      </c>
      <c r="AW64" s="13" t="s">
        <v>54</v>
      </c>
      <c r="AX64" s="20" t="e">
        <f>VLOOKUP(B64,prot!A:I,9,FALSE)</f>
        <v>#N/A</v>
      </c>
      <c r="AY64" s="10" t="b">
        <f t="shared" si="1"/>
        <v>1</v>
      </c>
      <c r="AZ64" s="9">
        <f t="shared" si="2"/>
        <v>0</v>
      </c>
    </row>
    <row r="65" spans="1:52" ht="12.75" hidden="1">
      <c r="A65" s="7">
        <v>19</v>
      </c>
      <c r="B65" s="4" t="s">
        <v>134</v>
      </c>
      <c r="C65" s="4">
        <v>1966</v>
      </c>
      <c r="D65" s="42" t="s">
        <v>79</v>
      </c>
      <c r="E65" s="42" t="s">
        <v>79</v>
      </c>
      <c r="F65" s="4" t="s">
        <v>79</v>
      </c>
      <c r="G65" s="4" t="s">
        <v>79</v>
      </c>
      <c r="H65" s="40" t="s">
        <v>79</v>
      </c>
      <c r="I65" s="40" t="s">
        <v>79</v>
      </c>
      <c r="J65" s="19" t="s">
        <v>79</v>
      </c>
      <c r="K65" s="19" t="s">
        <v>79</v>
      </c>
      <c r="L65" s="19" t="s">
        <v>79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"/>
      <c r="Z65" s="19"/>
      <c r="AA65" s="19"/>
      <c r="AB65" s="19"/>
      <c r="AC65" s="19"/>
      <c r="AD65" s="19"/>
      <c r="AE65" s="19"/>
      <c r="AF65" s="19">
        <f>SUM(D65:AE65)</f>
        <v>0</v>
      </c>
      <c r="AG65" s="29">
        <f>SUMIF(AI65:AQ65,"&gt;0")</f>
        <v>0</v>
      </c>
      <c r="AH65" s="22">
        <f t="shared" si="5"/>
      </c>
      <c r="AI65" s="16" t="e">
        <f>LARGE($D65:$AE65,1)</f>
        <v>#NUM!</v>
      </c>
      <c r="AJ65" s="16" t="e">
        <f>LARGE($D65:$AE65,2)</f>
        <v>#NUM!</v>
      </c>
      <c r="AK65" s="16" t="e">
        <f>LARGE($D65:$AE65,3)</f>
        <v>#NUM!</v>
      </c>
      <c r="AL65" s="16" t="e">
        <f>LARGE($D65:$AE65,4)</f>
        <v>#NUM!</v>
      </c>
      <c r="AM65" s="16" t="e">
        <f>LARGE($D65:$AE65,5)</f>
        <v>#NUM!</v>
      </c>
      <c r="AN65" s="16" t="e">
        <f>LARGE($D65:$AE65,6)</f>
        <v>#NUM!</v>
      </c>
      <c r="AO65" s="16" t="e">
        <f>LARGE($D65:$AE65,7)</f>
        <v>#NUM!</v>
      </c>
      <c r="AP65" s="16" t="e">
        <f>LARGE($D65:$AE65,8)</f>
        <v>#NUM!</v>
      </c>
      <c r="AQ65" s="16" t="e">
        <f>LARGE($D65:$AE65,9)</f>
        <v>#NUM!</v>
      </c>
      <c r="AR65" s="16" t="e">
        <f>LARGE($D65:$AE65,10)</f>
        <v>#NUM!</v>
      </c>
      <c r="AS65" s="16" t="e">
        <f>LARGE($D65:$AE65,11)</f>
        <v>#NUM!</v>
      </c>
      <c r="AT65" s="16" t="e">
        <f>LARGE($D65:$AE65,12)</f>
        <v>#NUM!</v>
      </c>
      <c r="AU65" s="16" t="e">
        <f>LARGE($D65:$AE65,13)</f>
        <v>#NUM!</v>
      </c>
      <c r="AV65" s="16" t="e">
        <f>LARGE($D65:$AE65,14)</f>
        <v>#NUM!</v>
      </c>
      <c r="AW65" s="13" t="s">
        <v>54</v>
      </c>
      <c r="AX65" s="20" t="e">
        <f>VLOOKUP(B65,prot!A:I,9,FALSE)</f>
        <v>#N/A</v>
      </c>
      <c r="AY65" s="10" t="b">
        <f aca="true" t="shared" si="6" ref="AY65:AY127">ISERROR(AX65)</f>
        <v>1</v>
      </c>
      <c r="AZ65" s="9">
        <f aca="true" t="shared" si="7" ref="AZ65:AZ127">IF(AY65,0,AX65)</f>
        <v>0</v>
      </c>
    </row>
    <row r="66" spans="1:52" ht="12.75" hidden="1">
      <c r="A66" s="7">
        <v>20</v>
      </c>
      <c r="B66" s="4" t="s">
        <v>135</v>
      </c>
      <c r="C66" s="5">
        <v>1966</v>
      </c>
      <c r="D66" s="5" t="s">
        <v>79</v>
      </c>
      <c r="E66" s="5" t="s">
        <v>79</v>
      </c>
      <c r="F66" s="5" t="s">
        <v>79</v>
      </c>
      <c r="G66" s="5" t="s">
        <v>79</v>
      </c>
      <c r="H66" s="40" t="s">
        <v>79</v>
      </c>
      <c r="I66" s="40" t="s">
        <v>79</v>
      </c>
      <c r="J66" s="19" t="s">
        <v>79</v>
      </c>
      <c r="K66" s="19" t="s">
        <v>79</v>
      </c>
      <c r="L66" s="19" t="s">
        <v>79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"/>
      <c r="Z66" s="19"/>
      <c r="AA66" s="19"/>
      <c r="AB66" s="19"/>
      <c r="AC66" s="19"/>
      <c r="AD66" s="19"/>
      <c r="AE66" s="19"/>
      <c r="AF66" s="19">
        <f>SUM(D66:AE66)</f>
        <v>0</v>
      </c>
      <c r="AG66" s="29">
        <f aca="true" t="shared" si="8" ref="AG66:AG96">SUMIF(AI66:AQ66,"&gt;0")</f>
        <v>0</v>
      </c>
      <c r="AH66" s="22">
        <f t="shared" si="5"/>
      </c>
      <c r="AI66" s="16" t="e">
        <f>LARGE($D66:$AE66,1)</f>
        <v>#NUM!</v>
      </c>
      <c r="AJ66" s="16" t="e">
        <f>LARGE($D66:$AE66,2)</f>
        <v>#NUM!</v>
      </c>
      <c r="AK66" s="16" t="e">
        <f>LARGE($D66:$AE66,3)</f>
        <v>#NUM!</v>
      </c>
      <c r="AL66" s="16" t="e">
        <f>LARGE($D66:$AE66,4)</f>
        <v>#NUM!</v>
      </c>
      <c r="AM66" s="16" t="e">
        <f>LARGE($D66:$AE66,5)</f>
        <v>#NUM!</v>
      </c>
      <c r="AN66" s="16" t="e">
        <f>LARGE($D66:$AE66,6)</f>
        <v>#NUM!</v>
      </c>
      <c r="AO66" s="16" t="e">
        <f>LARGE($D66:$AE66,7)</f>
        <v>#NUM!</v>
      </c>
      <c r="AP66" s="16" t="e">
        <f>LARGE($D66:$AE66,8)</f>
        <v>#NUM!</v>
      </c>
      <c r="AQ66" s="16" t="e">
        <f>LARGE($D66:$AE66,9)</f>
        <v>#NUM!</v>
      </c>
      <c r="AR66" s="16" t="e">
        <f>LARGE($D66:$AE66,10)</f>
        <v>#NUM!</v>
      </c>
      <c r="AS66" s="16" t="e">
        <f>LARGE($D66:$AE66,11)</f>
        <v>#NUM!</v>
      </c>
      <c r="AT66" s="16" t="e">
        <f>LARGE($D66:$AE66,12)</f>
        <v>#NUM!</v>
      </c>
      <c r="AU66" s="16" t="e">
        <f>LARGE($D66:$AE66,13)</f>
        <v>#NUM!</v>
      </c>
      <c r="AV66" s="16" t="e">
        <f>LARGE($D66:$AE66,14)</f>
        <v>#NUM!</v>
      </c>
      <c r="AW66" s="13" t="s">
        <v>54</v>
      </c>
      <c r="AX66" s="20" t="e">
        <f>VLOOKUP(B66,prot!A:I,9,FALSE)</f>
        <v>#N/A</v>
      </c>
      <c r="AY66" s="10" t="b">
        <f t="shared" si="6"/>
        <v>1</v>
      </c>
      <c r="AZ66" s="9">
        <f t="shared" si="7"/>
        <v>0</v>
      </c>
    </row>
    <row r="67" spans="1:56" ht="12.75" hidden="1">
      <c r="A67" s="7">
        <v>21</v>
      </c>
      <c r="B67" s="1" t="s">
        <v>130</v>
      </c>
      <c r="C67" s="1">
        <v>1952</v>
      </c>
      <c r="D67" s="1" t="s">
        <v>79</v>
      </c>
      <c r="E67" s="1" t="s">
        <v>79</v>
      </c>
      <c r="F67" s="1" t="s">
        <v>79</v>
      </c>
      <c r="G67" s="1" t="s">
        <v>79</v>
      </c>
      <c r="H67" s="40" t="s">
        <v>79</v>
      </c>
      <c r="I67" s="40" t="s">
        <v>79</v>
      </c>
      <c r="J67" s="19" t="s">
        <v>79</v>
      </c>
      <c r="K67" s="19" t="s">
        <v>79</v>
      </c>
      <c r="L67" s="19" t="s">
        <v>79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"/>
      <c r="Z67" s="19"/>
      <c r="AA67" s="19"/>
      <c r="AB67" s="19"/>
      <c r="AC67" s="19"/>
      <c r="AD67" s="19"/>
      <c r="AE67" s="19"/>
      <c r="AF67" s="19">
        <f>SUM(D67:AE67)</f>
        <v>0</v>
      </c>
      <c r="AG67" s="29">
        <f t="shared" si="8"/>
        <v>0</v>
      </c>
      <c r="AH67" s="22">
        <f t="shared" si="5"/>
      </c>
      <c r="AI67" s="16" t="e">
        <f>LARGE($D67:$AE67,1)</f>
        <v>#NUM!</v>
      </c>
      <c r="AJ67" s="16" t="e">
        <f>LARGE($D67:$AE67,2)</f>
        <v>#NUM!</v>
      </c>
      <c r="AK67" s="16" t="e">
        <f>LARGE($D67:$AE67,3)</f>
        <v>#NUM!</v>
      </c>
      <c r="AL67" s="16" t="e">
        <f>LARGE($D67:$AE67,4)</f>
        <v>#NUM!</v>
      </c>
      <c r="AM67" s="16" t="e">
        <f>LARGE($D67:$AE67,5)</f>
        <v>#NUM!</v>
      </c>
      <c r="AN67" s="16" t="e">
        <f>LARGE($D67:$AE67,6)</f>
        <v>#NUM!</v>
      </c>
      <c r="AO67" s="16" t="e">
        <f>LARGE($D67:$AE67,7)</f>
        <v>#NUM!</v>
      </c>
      <c r="AP67" s="16" t="e">
        <f>LARGE($D67:$AE67,8)</f>
        <v>#NUM!</v>
      </c>
      <c r="AQ67" s="16" t="e">
        <f>LARGE($D67:$AE67,9)</f>
        <v>#NUM!</v>
      </c>
      <c r="AR67" s="16" t="e">
        <f>LARGE($D67:$AE67,10)</f>
        <v>#NUM!</v>
      </c>
      <c r="AS67" s="16" t="e">
        <f>LARGE($D67:$AE67,11)</f>
        <v>#NUM!</v>
      </c>
      <c r="AT67" s="16" t="e">
        <f>LARGE($D67:$AE67,12)</f>
        <v>#NUM!</v>
      </c>
      <c r="AU67" s="16" t="e">
        <f>LARGE($D67:$AE67,13)</f>
        <v>#NUM!</v>
      </c>
      <c r="AV67" s="16" t="e">
        <f>LARGE($D67:$AE67,14)</f>
        <v>#NUM!</v>
      </c>
      <c r="AW67" s="13" t="s">
        <v>54</v>
      </c>
      <c r="AX67" s="20" t="e">
        <f>VLOOKUP(B67,prot!A:I,9,FALSE)</f>
        <v>#N/A</v>
      </c>
      <c r="AY67" s="10" t="b">
        <f t="shared" si="6"/>
        <v>1</v>
      </c>
      <c r="AZ67" s="9">
        <f t="shared" si="7"/>
        <v>0</v>
      </c>
      <c r="BB67" s="11"/>
      <c r="BC67" s="11"/>
      <c r="BD67" s="11"/>
    </row>
    <row r="68" spans="1:56" ht="12.75" hidden="1">
      <c r="A68" s="7">
        <v>22</v>
      </c>
      <c r="B68" s="4" t="s">
        <v>44</v>
      </c>
      <c r="C68" s="4">
        <v>1963</v>
      </c>
      <c r="D68" s="4" t="s">
        <v>79</v>
      </c>
      <c r="E68" s="4" t="s">
        <v>79</v>
      </c>
      <c r="F68" s="4" t="s">
        <v>79</v>
      </c>
      <c r="G68" s="4" t="s">
        <v>79</v>
      </c>
      <c r="H68" s="40" t="s">
        <v>79</v>
      </c>
      <c r="I68" s="40" t="s">
        <v>79</v>
      </c>
      <c r="J68" s="19" t="s">
        <v>79</v>
      </c>
      <c r="K68" s="19" t="s">
        <v>79</v>
      </c>
      <c r="L68" s="19" t="s">
        <v>79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"/>
      <c r="Z68" s="19"/>
      <c r="AA68" s="19"/>
      <c r="AB68" s="19"/>
      <c r="AC68" s="19"/>
      <c r="AD68" s="19"/>
      <c r="AE68" s="19"/>
      <c r="AF68" s="19">
        <f>SUM(D68:AE68)</f>
        <v>0</v>
      </c>
      <c r="AG68" s="29">
        <f t="shared" si="8"/>
        <v>0</v>
      </c>
      <c r="AH68" s="22">
        <f>IF(AZ68=0,"",AZ68)</f>
      </c>
      <c r="AI68" s="16" t="e">
        <f>LARGE($D68:$AE68,1)</f>
        <v>#NUM!</v>
      </c>
      <c r="AJ68" s="16" t="e">
        <f>LARGE($D68:$AE68,2)</f>
        <v>#NUM!</v>
      </c>
      <c r="AK68" s="16" t="e">
        <f>LARGE($D68:$AE68,3)</f>
        <v>#NUM!</v>
      </c>
      <c r="AL68" s="16" t="e">
        <f>LARGE($D68:$AE68,4)</f>
        <v>#NUM!</v>
      </c>
      <c r="AM68" s="16" t="e">
        <f>LARGE($D68:$AE68,5)</f>
        <v>#NUM!</v>
      </c>
      <c r="AN68" s="16" t="e">
        <f>LARGE($D68:$AE68,6)</f>
        <v>#NUM!</v>
      </c>
      <c r="AO68" s="16" t="e">
        <f>LARGE($D68:$AE68,7)</f>
        <v>#NUM!</v>
      </c>
      <c r="AP68" s="16" t="e">
        <f>LARGE($D68:$AE68,8)</f>
        <v>#NUM!</v>
      </c>
      <c r="AQ68" s="16" t="e">
        <f>LARGE($D68:$AE68,9)</f>
        <v>#NUM!</v>
      </c>
      <c r="AR68" s="16" t="e">
        <f>LARGE($D68:$AE68,10)</f>
        <v>#NUM!</v>
      </c>
      <c r="AS68" s="16" t="e">
        <f>LARGE($D68:$AE68,11)</f>
        <v>#NUM!</v>
      </c>
      <c r="AT68" s="16" t="e">
        <f>LARGE($D68:$AE68,12)</f>
        <v>#NUM!</v>
      </c>
      <c r="AU68" s="16" t="e">
        <f>LARGE($D68:$AE68,13)</f>
        <v>#NUM!</v>
      </c>
      <c r="AV68" s="16" t="e">
        <f>LARGE($D68:$AE68,14)</f>
        <v>#NUM!</v>
      </c>
      <c r="AW68" s="13" t="s">
        <v>54</v>
      </c>
      <c r="AX68" s="20" t="e">
        <f>VLOOKUP(B68,prot!A:I,9,FALSE)</f>
        <v>#N/A</v>
      </c>
      <c r="AY68" s="10" t="b">
        <f t="shared" si="6"/>
        <v>1</v>
      </c>
      <c r="AZ68" s="9">
        <f t="shared" si="7"/>
        <v>0</v>
      </c>
      <c r="BB68" s="11"/>
      <c r="BC68" s="11"/>
      <c r="BD68" s="11"/>
    </row>
    <row r="69" spans="1:52" ht="12.75" customHeight="1" hidden="1">
      <c r="A69" s="7">
        <v>23</v>
      </c>
      <c r="B69" s="4" t="s">
        <v>72</v>
      </c>
      <c r="C69" s="4">
        <v>1961</v>
      </c>
      <c r="D69" s="4" t="s">
        <v>79</v>
      </c>
      <c r="E69" s="4" t="s">
        <v>79</v>
      </c>
      <c r="F69" s="4" t="s">
        <v>79</v>
      </c>
      <c r="G69" s="4" t="s">
        <v>79</v>
      </c>
      <c r="H69" s="40" t="s">
        <v>79</v>
      </c>
      <c r="I69" s="40" t="s">
        <v>79</v>
      </c>
      <c r="J69" s="19" t="s">
        <v>79</v>
      </c>
      <c r="K69" s="19" t="s">
        <v>79</v>
      </c>
      <c r="L69" s="19" t="s">
        <v>79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"/>
      <c r="Z69" s="19"/>
      <c r="AA69" s="19"/>
      <c r="AB69" s="19"/>
      <c r="AC69" s="19"/>
      <c r="AD69" s="19"/>
      <c r="AE69" s="19"/>
      <c r="AF69" s="19">
        <f>SUM(D69:AE69)</f>
        <v>0</v>
      </c>
      <c r="AG69" s="29">
        <f t="shared" si="8"/>
        <v>0</v>
      </c>
      <c r="AH69" s="22">
        <f>IF(AZ69=0,"",AZ69)</f>
      </c>
      <c r="AI69" s="16" t="e">
        <f>LARGE($D69:$AE69,1)</f>
        <v>#NUM!</v>
      </c>
      <c r="AJ69" s="16" t="e">
        <f>LARGE($D69:$AE69,2)</f>
        <v>#NUM!</v>
      </c>
      <c r="AK69" s="16" t="e">
        <f>LARGE($D69:$AE69,3)</f>
        <v>#NUM!</v>
      </c>
      <c r="AL69" s="16" t="e">
        <f>LARGE($D69:$AE69,4)</f>
        <v>#NUM!</v>
      </c>
      <c r="AM69" s="16" t="e">
        <f>LARGE($D69:$AE69,5)</f>
        <v>#NUM!</v>
      </c>
      <c r="AN69" s="16" t="e">
        <f>LARGE($D69:$AE69,6)</f>
        <v>#NUM!</v>
      </c>
      <c r="AO69" s="16" t="e">
        <f>LARGE($D69:$AE69,7)</f>
        <v>#NUM!</v>
      </c>
      <c r="AP69" s="16" t="e">
        <f>LARGE($D69:$AE69,8)</f>
        <v>#NUM!</v>
      </c>
      <c r="AQ69" s="16" t="e">
        <f>LARGE($D69:$AE69,9)</f>
        <v>#NUM!</v>
      </c>
      <c r="AR69" s="16" t="e">
        <f>LARGE($D69:$AE69,10)</f>
        <v>#NUM!</v>
      </c>
      <c r="AS69" s="16" t="e">
        <f>LARGE($D69:$AE69,11)</f>
        <v>#NUM!</v>
      </c>
      <c r="AT69" s="16" t="e">
        <f>LARGE($D69:$AE69,12)</f>
        <v>#NUM!</v>
      </c>
      <c r="AU69" s="16" t="e">
        <f>LARGE($D69:$AE69,13)</f>
        <v>#NUM!</v>
      </c>
      <c r="AV69" s="16" t="e">
        <f>LARGE($D69:$AE69,14)</f>
        <v>#NUM!</v>
      </c>
      <c r="AW69" s="13" t="s">
        <v>54</v>
      </c>
      <c r="AX69" s="20" t="e">
        <f>VLOOKUP(B69,prot!A:I,9,FALSE)</f>
        <v>#N/A</v>
      </c>
      <c r="AY69" s="10" t="b">
        <f t="shared" si="6"/>
        <v>1</v>
      </c>
      <c r="AZ69" s="9">
        <f t="shared" si="7"/>
        <v>0</v>
      </c>
    </row>
    <row r="70" spans="1:52" ht="12.75" customHeight="1">
      <c r="A70" s="7"/>
      <c r="B70" s="62" t="s">
        <v>76</v>
      </c>
      <c r="C70" s="63"/>
      <c r="D70" s="48"/>
      <c r="E70" s="48"/>
      <c r="F70" s="48"/>
      <c r="G70" s="48"/>
      <c r="H70" s="40"/>
      <c r="I70" s="40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"/>
      <c r="Z70" s="19"/>
      <c r="AA70" s="19"/>
      <c r="AB70" s="19"/>
      <c r="AC70" s="19"/>
      <c r="AD70" s="19"/>
      <c r="AE70" s="19"/>
      <c r="AF70" s="19">
        <f>SUM(D70:AE70)</f>
        <v>0</v>
      </c>
      <c r="AG70" s="29">
        <f t="shared" si="8"/>
        <v>0</v>
      </c>
      <c r="AH70" s="22"/>
      <c r="AI70" s="16" t="e">
        <f>LARGE($D70:$AE70,1)</f>
        <v>#NUM!</v>
      </c>
      <c r="AJ70" s="16" t="e">
        <f>LARGE($D70:$AE70,2)</f>
        <v>#NUM!</v>
      </c>
      <c r="AK70" s="16" t="e">
        <f>LARGE($D70:$AE70,3)</f>
        <v>#NUM!</v>
      </c>
      <c r="AL70" s="16" t="e">
        <f>LARGE($D70:$AE70,4)</f>
        <v>#NUM!</v>
      </c>
      <c r="AM70" s="16" t="e">
        <f>LARGE($D70:$AE70,5)</f>
        <v>#NUM!</v>
      </c>
      <c r="AN70" s="16" t="e">
        <f>LARGE($D70:$AE70,6)</f>
        <v>#NUM!</v>
      </c>
      <c r="AO70" s="16" t="e">
        <f>LARGE($D70:$AE70,7)</f>
        <v>#NUM!</v>
      </c>
      <c r="AP70" s="16" t="e">
        <f>LARGE($D70:$AE70,8)</f>
        <v>#NUM!</v>
      </c>
      <c r="AQ70" s="16" t="e">
        <f>LARGE($D70:$AE70,9)</f>
        <v>#NUM!</v>
      </c>
      <c r="AR70" s="16" t="e">
        <f>LARGE($D70:$AE70,10)</f>
        <v>#NUM!</v>
      </c>
      <c r="AS70" s="16" t="e">
        <f>LARGE($D70:$AE70,11)</f>
        <v>#NUM!</v>
      </c>
      <c r="AT70" s="16" t="e">
        <f>LARGE($D70:$AE70,12)</f>
        <v>#NUM!</v>
      </c>
      <c r="AU70" s="16" t="e">
        <f>LARGE($D70:$AE70,13)</f>
        <v>#NUM!</v>
      </c>
      <c r="AV70" s="16" t="e">
        <f>LARGE($D70:$AE70,14)</f>
        <v>#NUM!</v>
      </c>
      <c r="AW70" s="13" t="s">
        <v>54</v>
      </c>
      <c r="AX70" s="20" t="e">
        <f>VLOOKUP(B70,prot!A:I,9,FALSE)</f>
        <v>#N/A</v>
      </c>
      <c r="AY70" s="10" t="b">
        <f t="shared" si="6"/>
        <v>1</v>
      </c>
      <c r="AZ70" s="9">
        <f t="shared" si="7"/>
        <v>0</v>
      </c>
    </row>
    <row r="71" spans="1:52" ht="15" customHeight="1">
      <c r="A71" s="7">
        <v>1</v>
      </c>
      <c r="B71" s="4" t="s">
        <v>17</v>
      </c>
      <c r="C71" s="5">
        <v>1946</v>
      </c>
      <c r="D71" s="5">
        <v>799.6017672151127</v>
      </c>
      <c r="E71" s="5">
        <v>745.5713296398894</v>
      </c>
      <c r="F71" s="5">
        <v>1074</v>
      </c>
      <c r="G71" s="5">
        <v>871.9960979070593</v>
      </c>
      <c r="H71" s="40">
        <v>683.4694906707011</v>
      </c>
      <c r="I71" s="40">
        <v>794.9508403361344</v>
      </c>
      <c r="J71" s="19">
        <v>814.419305801875</v>
      </c>
      <c r="K71" s="19" t="s">
        <v>79</v>
      </c>
      <c r="L71" s="19" t="s">
        <v>79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"/>
      <c r="Z71" s="19"/>
      <c r="AA71" s="19"/>
      <c r="AB71" s="19"/>
      <c r="AC71" s="19"/>
      <c r="AD71" s="19"/>
      <c r="AE71" s="19"/>
      <c r="AF71" s="19">
        <f>SUM(D71:AE71)</f>
        <v>5784.008831570771</v>
      </c>
      <c r="AG71" s="35">
        <f>SUMIF(AI71:AQ71,"&gt;0")</f>
        <v>5784.008831570771</v>
      </c>
      <c r="AH71" s="22">
        <f aca="true" t="shared" si="9" ref="AH71:AH95">IF(AZ71=0,"",AZ71)</f>
      </c>
      <c r="AI71" s="16">
        <f>LARGE($D71:$AE71,1)</f>
        <v>1074</v>
      </c>
      <c r="AJ71" s="16">
        <f>LARGE($D71:$AE71,2)</f>
        <v>871.9960979070593</v>
      </c>
      <c r="AK71" s="16">
        <f>LARGE($D71:$AE71,3)</f>
        <v>814.419305801875</v>
      </c>
      <c r="AL71" s="16">
        <f>LARGE($D71:$AE71,4)</f>
        <v>799.6017672151127</v>
      </c>
      <c r="AM71" s="16">
        <f>LARGE($D71:$AE71,5)</f>
        <v>794.9508403361344</v>
      </c>
      <c r="AN71" s="16">
        <f>LARGE($D71:$AE71,6)</f>
        <v>745.5713296398894</v>
      </c>
      <c r="AO71" s="16">
        <f>LARGE($D71:$AE71,7)</f>
        <v>683.4694906707011</v>
      </c>
      <c r="AP71" s="16" t="e">
        <f>LARGE($D71:$AE71,8)</f>
        <v>#NUM!</v>
      </c>
      <c r="AQ71" s="16" t="e">
        <f>LARGE($D71:$AE71,9)</f>
        <v>#NUM!</v>
      </c>
      <c r="AR71" s="16" t="e">
        <f>LARGE($D71:$AE71,10)</f>
        <v>#NUM!</v>
      </c>
      <c r="AS71" s="16" t="e">
        <f>LARGE($D71:$AE71,11)</f>
        <v>#NUM!</v>
      </c>
      <c r="AT71" s="16" t="e">
        <f>LARGE($D71:$AE71,12)</f>
        <v>#NUM!</v>
      </c>
      <c r="AU71" s="16" t="e">
        <f>LARGE($D71:$AE71,13)</f>
        <v>#NUM!</v>
      </c>
      <c r="AV71" s="16" t="e">
        <f>LARGE($D71:$AE71,14)</f>
        <v>#NUM!</v>
      </c>
      <c r="AW71" s="13" t="s">
        <v>54</v>
      </c>
      <c r="AX71" s="20" t="e">
        <f>VLOOKUP(B71,prot!A:I,9,FALSE)</f>
        <v>#N/A</v>
      </c>
      <c r="AY71" s="10" t="b">
        <f t="shared" si="6"/>
        <v>1</v>
      </c>
      <c r="AZ71" s="9">
        <f t="shared" si="7"/>
        <v>0</v>
      </c>
    </row>
    <row r="72" spans="1:52" ht="12.75" customHeight="1">
      <c r="A72" s="7">
        <v>2</v>
      </c>
      <c r="B72" s="4" t="s">
        <v>83</v>
      </c>
      <c r="C72" s="5">
        <v>1950</v>
      </c>
      <c r="D72" s="5">
        <v>1030</v>
      </c>
      <c r="E72" s="5">
        <v>747.0913107511046</v>
      </c>
      <c r="F72" s="5" t="s">
        <v>79</v>
      </c>
      <c r="G72" s="5" t="s">
        <v>79</v>
      </c>
      <c r="H72" s="40">
        <v>794.77286869944</v>
      </c>
      <c r="I72" s="40">
        <v>831.2027972027972</v>
      </c>
      <c r="J72" s="19" t="s">
        <v>79</v>
      </c>
      <c r="K72" s="19" t="s">
        <v>79</v>
      </c>
      <c r="L72" s="19" t="s">
        <v>79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"/>
      <c r="Z72" s="19"/>
      <c r="AA72" s="19"/>
      <c r="AB72" s="19"/>
      <c r="AC72" s="19"/>
      <c r="AD72" s="19"/>
      <c r="AE72" s="19"/>
      <c r="AF72" s="19">
        <f>SUM(D72:AE72)</f>
        <v>3403.066976653342</v>
      </c>
      <c r="AG72" s="29">
        <f>SUMIF(AI72:AQ72,"&gt;0")</f>
        <v>3403.066976653342</v>
      </c>
      <c r="AH72" s="22">
        <f>IF(AZ72=0,"",AZ72)</f>
      </c>
      <c r="AI72" s="16">
        <f>LARGE($D72:$AE72,1)</f>
        <v>1030</v>
      </c>
      <c r="AJ72" s="16">
        <f>LARGE($D72:$AE72,2)</f>
        <v>831.2027972027972</v>
      </c>
      <c r="AK72" s="16">
        <f>LARGE($D72:$AE72,3)</f>
        <v>794.77286869944</v>
      </c>
      <c r="AL72" s="16">
        <f>LARGE($D72:$AE72,4)</f>
        <v>747.0913107511046</v>
      </c>
      <c r="AM72" s="16" t="e">
        <f>LARGE($D72:$AE72,5)</f>
        <v>#NUM!</v>
      </c>
      <c r="AN72" s="16" t="e">
        <f>LARGE($D72:$AE72,6)</f>
        <v>#NUM!</v>
      </c>
      <c r="AO72" s="16" t="e">
        <f>LARGE($D72:$AE72,7)</f>
        <v>#NUM!</v>
      </c>
      <c r="AP72" s="16" t="e">
        <f>LARGE($D72:$AE72,8)</f>
        <v>#NUM!</v>
      </c>
      <c r="AQ72" s="16" t="e">
        <f>LARGE($D72:$AE72,9)</f>
        <v>#NUM!</v>
      </c>
      <c r="AR72" s="16" t="e">
        <f>LARGE($D72:$AE72,10)</f>
        <v>#NUM!</v>
      </c>
      <c r="AS72" s="16" t="e">
        <f>LARGE($D72:$AE72,11)</f>
        <v>#NUM!</v>
      </c>
      <c r="AT72" s="16" t="e">
        <f>LARGE($D72:$AE72,12)</f>
        <v>#NUM!</v>
      </c>
      <c r="AU72" s="16" t="e">
        <f>LARGE($D72:$AE72,13)</f>
        <v>#NUM!</v>
      </c>
      <c r="AV72" s="16" t="e">
        <f>LARGE($D72:$AE72,14)</f>
        <v>#NUM!</v>
      </c>
      <c r="AW72" s="13" t="s">
        <v>54</v>
      </c>
      <c r="AX72" s="20" t="e">
        <f>VLOOKUP(B72,prot!A:I,9,FALSE)</f>
        <v>#N/A</v>
      </c>
      <c r="AY72" s="10" t="b">
        <f t="shared" si="6"/>
        <v>1</v>
      </c>
      <c r="AZ72" s="9">
        <f t="shared" si="7"/>
        <v>0</v>
      </c>
    </row>
    <row r="73" spans="1:52" ht="15" customHeight="1">
      <c r="A73" s="7">
        <v>3</v>
      </c>
      <c r="B73" s="4" t="s">
        <v>19</v>
      </c>
      <c r="C73" s="5">
        <v>1943</v>
      </c>
      <c r="D73" s="5" t="s">
        <v>79</v>
      </c>
      <c r="E73" s="5" t="s">
        <v>79</v>
      </c>
      <c r="F73" s="5">
        <v>1145</v>
      </c>
      <c r="G73" s="5">
        <v>939.4764684421747</v>
      </c>
      <c r="H73" s="40" t="s">
        <v>79</v>
      </c>
      <c r="I73" s="40" t="s">
        <v>79</v>
      </c>
      <c r="J73" s="19">
        <v>1107.7121710526317</v>
      </c>
      <c r="K73" s="19" t="s">
        <v>79</v>
      </c>
      <c r="L73" s="19" t="s">
        <v>79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"/>
      <c r="Z73" s="19"/>
      <c r="AA73" s="19"/>
      <c r="AB73" s="19"/>
      <c r="AC73" s="19"/>
      <c r="AD73" s="19"/>
      <c r="AE73" s="19"/>
      <c r="AF73" s="19">
        <f>SUM(D73:AE73)</f>
        <v>3192.1886394948065</v>
      </c>
      <c r="AG73" s="55">
        <f>SUMIF(AI73:AQ73,"&gt;0")</f>
        <v>3192.1886394948065</v>
      </c>
      <c r="AH73" s="22">
        <f t="shared" si="9"/>
      </c>
      <c r="AI73" s="16">
        <f>LARGE($D73:$AE73,1)</f>
        <v>1145</v>
      </c>
      <c r="AJ73" s="16">
        <f>LARGE($D73:$AE73,2)</f>
        <v>1107.7121710526317</v>
      </c>
      <c r="AK73" s="16">
        <f>LARGE($D73:$AE73,3)</f>
        <v>939.4764684421747</v>
      </c>
      <c r="AL73" s="16" t="e">
        <f>LARGE($D73:$AE73,4)</f>
        <v>#NUM!</v>
      </c>
      <c r="AM73" s="16" t="e">
        <f>LARGE($D73:$AE73,5)</f>
        <v>#NUM!</v>
      </c>
      <c r="AN73" s="16" t="e">
        <f>LARGE($D73:$AE73,6)</f>
        <v>#NUM!</v>
      </c>
      <c r="AO73" s="16" t="e">
        <f>LARGE($D73:$AE73,7)</f>
        <v>#NUM!</v>
      </c>
      <c r="AP73" s="16" t="e">
        <f>LARGE($D73:$AE73,8)</f>
        <v>#NUM!</v>
      </c>
      <c r="AQ73" s="16" t="e">
        <f>LARGE($D73:$AE73,9)</f>
        <v>#NUM!</v>
      </c>
      <c r="AR73" s="16" t="e">
        <f>LARGE($D73:$AE73,10)</f>
        <v>#NUM!</v>
      </c>
      <c r="AS73" s="16" t="e">
        <f>LARGE($D73:$AE73,11)</f>
        <v>#NUM!</v>
      </c>
      <c r="AT73" s="16" t="e">
        <f>LARGE($D73:$AE73,12)</f>
        <v>#NUM!</v>
      </c>
      <c r="AU73" s="16" t="e">
        <f>LARGE($D73:$AE73,13)</f>
        <v>#NUM!</v>
      </c>
      <c r="AV73" s="16" t="e">
        <f>LARGE($D73:$AE73,14)</f>
        <v>#NUM!</v>
      </c>
      <c r="AW73" s="13" t="s">
        <v>54</v>
      </c>
      <c r="AX73" s="20" t="e">
        <f>VLOOKUP(B73,prot!A:I,9,FALSE)</f>
        <v>#N/A</v>
      </c>
      <c r="AY73" s="10" t="b">
        <f t="shared" si="6"/>
        <v>1</v>
      </c>
      <c r="AZ73" s="9">
        <f t="shared" si="7"/>
        <v>0</v>
      </c>
    </row>
    <row r="74" spans="1:52" ht="12.75" customHeight="1">
      <c r="A74" s="7">
        <v>4</v>
      </c>
      <c r="B74" s="4" t="s">
        <v>95</v>
      </c>
      <c r="C74" s="5">
        <v>1944</v>
      </c>
      <c r="D74" s="5" t="s">
        <v>79</v>
      </c>
      <c r="E74" s="5" t="s">
        <v>79</v>
      </c>
      <c r="F74" s="5">
        <v>959</v>
      </c>
      <c r="G74" s="5" t="s">
        <v>79</v>
      </c>
      <c r="H74" s="40">
        <v>523.989501312336</v>
      </c>
      <c r="I74" s="40">
        <v>541.1475728155339</v>
      </c>
      <c r="J74" s="19">
        <v>504.3376445526477</v>
      </c>
      <c r="K74" s="19" t="s">
        <v>79</v>
      </c>
      <c r="L74" s="19" t="s">
        <v>79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"/>
      <c r="Z74" s="19"/>
      <c r="AA74" s="19"/>
      <c r="AB74" s="19"/>
      <c r="AC74" s="19"/>
      <c r="AD74" s="19"/>
      <c r="AE74" s="19"/>
      <c r="AF74" s="19">
        <f>SUM(D74:AE74)</f>
        <v>2528.4747186805175</v>
      </c>
      <c r="AG74" s="29">
        <f>SUMIF(AI74:AQ74,"&gt;0")</f>
        <v>2528.4747186805175</v>
      </c>
      <c r="AH74" s="22">
        <f t="shared" si="9"/>
      </c>
      <c r="AI74" s="16">
        <f>LARGE($D74:$AE74,1)</f>
        <v>959</v>
      </c>
      <c r="AJ74" s="16">
        <f>LARGE($D74:$AE74,2)</f>
        <v>541.1475728155339</v>
      </c>
      <c r="AK74" s="16">
        <f>LARGE($D74:$AE74,3)</f>
        <v>523.989501312336</v>
      </c>
      <c r="AL74" s="16">
        <f>LARGE($D74:$AE74,4)</f>
        <v>504.3376445526477</v>
      </c>
      <c r="AM74" s="16" t="e">
        <f>LARGE($D74:$AE74,5)</f>
        <v>#NUM!</v>
      </c>
      <c r="AN74" s="16" t="e">
        <f>LARGE($D74:$AE74,6)</f>
        <v>#NUM!</v>
      </c>
      <c r="AO74" s="16" t="e">
        <f>LARGE($D74:$AE74,7)</f>
        <v>#NUM!</v>
      </c>
      <c r="AP74" s="16" t="e">
        <f>LARGE($D74:$AE74,8)</f>
        <v>#NUM!</v>
      </c>
      <c r="AQ74" s="16" t="e">
        <f>LARGE($D74:$AE74,9)</f>
        <v>#NUM!</v>
      </c>
      <c r="AR74" s="16" t="e">
        <f>LARGE($D74:$AE74,10)</f>
        <v>#NUM!</v>
      </c>
      <c r="AS74" s="16" t="e">
        <f>LARGE($D74:$AE74,11)</f>
        <v>#NUM!</v>
      </c>
      <c r="AT74" s="16" t="e">
        <f>LARGE($D74:$AE74,12)</f>
        <v>#NUM!</v>
      </c>
      <c r="AU74" s="16" t="e">
        <f>LARGE($D74:$AE74,13)</f>
        <v>#NUM!</v>
      </c>
      <c r="AV74" s="16" t="e">
        <f>LARGE($D74:$AE74,14)</f>
        <v>#NUM!</v>
      </c>
      <c r="AW74" s="13" t="s">
        <v>54</v>
      </c>
      <c r="AX74" s="20" t="e">
        <f>VLOOKUP(B74,prot!A:I,9,FALSE)</f>
        <v>#N/A</v>
      </c>
      <c r="AY74" s="10" t="b">
        <f t="shared" si="6"/>
        <v>1</v>
      </c>
      <c r="AZ74" s="9">
        <f t="shared" si="7"/>
        <v>0</v>
      </c>
    </row>
    <row r="75" spans="1:52" ht="12.75" customHeight="1">
      <c r="A75" s="7">
        <v>5</v>
      </c>
      <c r="B75" s="4" t="s">
        <v>82</v>
      </c>
      <c r="C75" s="5">
        <v>1951</v>
      </c>
      <c r="D75" s="5" t="s">
        <v>79</v>
      </c>
      <c r="E75" s="5" t="s">
        <v>79</v>
      </c>
      <c r="F75" s="5" t="s">
        <v>79</v>
      </c>
      <c r="G75" s="5">
        <v>468.061308181259</v>
      </c>
      <c r="H75" s="40">
        <v>488.7766990291262</v>
      </c>
      <c r="I75" s="40">
        <v>333.0739336492891</v>
      </c>
      <c r="J75" s="19">
        <v>536.8911870503598</v>
      </c>
      <c r="K75" s="19" t="s">
        <v>79</v>
      </c>
      <c r="L75" s="19" t="s">
        <v>79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"/>
      <c r="Z75" s="19"/>
      <c r="AA75" s="19"/>
      <c r="AB75" s="19"/>
      <c r="AC75" s="19"/>
      <c r="AD75" s="19"/>
      <c r="AE75" s="19"/>
      <c r="AF75" s="19">
        <f>SUM(D75:AE75)</f>
        <v>1826.8031279100342</v>
      </c>
      <c r="AG75" s="29">
        <f>SUMIF(AI75:AQ75,"&gt;0")</f>
        <v>1826.803127910034</v>
      </c>
      <c r="AH75" s="22">
        <f t="shared" si="9"/>
      </c>
      <c r="AI75" s="16">
        <f>LARGE($D75:$AE75,1)</f>
        <v>536.8911870503598</v>
      </c>
      <c r="AJ75" s="16">
        <f>LARGE($D75:$AE75,2)</f>
        <v>488.7766990291262</v>
      </c>
      <c r="AK75" s="16">
        <f>LARGE($D75:$AE75,3)</f>
        <v>468.061308181259</v>
      </c>
      <c r="AL75" s="16">
        <f>LARGE($D75:$AE75,4)</f>
        <v>333.0739336492891</v>
      </c>
      <c r="AM75" s="16" t="e">
        <f>LARGE($D75:$AE75,5)</f>
        <v>#NUM!</v>
      </c>
      <c r="AN75" s="16" t="e">
        <f>LARGE($D75:$AE75,6)</f>
        <v>#NUM!</v>
      </c>
      <c r="AO75" s="16" t="e">
        <f>LARGE($D75:$AE75,7)</f>
        <v>#NUM!</v>
      </c>
      <c r="AP75" s="16" t="e">
        <f>LARGE($D75:$AE75,8)</f>
        <v>#NUM!</v>
      </c>
      <c r="AQ75" s="16" t="e">
        <f>LARGE($D75:$AE75,9)</f>
        <v>#NUM!</v>
      </c>
      <c r="AR75" s="16" t="e">
        <f>LARGE($D75:$AE75,10)</f>
        <v>#NUM!</v>
      </c>
      <c r="AS75" s="16" t="e">
        <f>LARGE($D75:$AE75,11)</f>
        <v>#NUM!</v>
      </c>
      <c r="AT75" s="16" t="e">
        <f>LARGE($D75:$AE75,12)</f>
        <v>#NUM!</v>
      </c>
      <c r="AU75" s="16" t="e">
        <f>LARGE($D75:$AE75,13)</f>
        <v>#NUM!</v>
      </c>
      <c r="AV75" s="16" t="e">
        <f>LARGE($D75:$AE75,14)</f>
        <v>#NUM!</v>
      </c>
      <c r="AW75" s="13" t="s">
        <v>54</v>
      </c>
      <c r="AX75" s="20" t="e">
        <f>VLOOKUP(B75,prot!A:I,9,FALSE)</f>
        <v>#N/A</v>
      </c>
      <c r="AY75" s="10" t="b">
        <f t="shared" si="6"/>
        <v>1</v>
      </c>
      <c r="AZ75" s="9">
        <f t="shared" si="7"/>
        <v>0</v>
      </c>
    </row>
    <row r="76" spans="1:52" ht="12.75" customHeight="1">
      <c r="A76" s="7">
        <v>6</v>
      </c>
      <c r="B76" s="4" t="s">
        <v>7</v>
      </c>
      <c r="C76" s="5">
        <v>1951</v>
      </c>
      <c r="D76" s="5" t="s">
        <v>79</v>
      </c>
      <c r="E76" s="5" t="s">
        <v>79</v>
      </c>
      <c r="F76" s="5" t="s">
        <v>79</v>
      </c>
      <c r="G76" s="5">
        <v>674.9659964518037</v>
      </c>
      <c r="H76" s="40" t="s">
        <v>79</v>
      </c>
      <c r="I76" s="40" t="s">
        <v>79</v>
      </c>
      <c r="J76" s="19">
        <v>755.1517834556033</v>
      </c>
      <c r="K76" s="19" t="s">
        <v>79</v>
      </c>
      <c r="L76" s="19" t="s">
        <v>79</v>
      </c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"/>
      <c r="Z76" s="19"/>
      <c r="AA76" s="19"/>
      <c r="AB76" s="19"/>
      <c r="AC76" s="19"/>
      <c r="AD76" s="19"/>
      <c r="AE76" s="19"/>
      <c r="AF76" s="19">
        <f>SUM(D76:AE76)</f>
        <v>1430.117779907407</v>
      </c>
      <c r="AG76" s="29">
        <f>SUMIF(AI76:AQ76,"&gt;0")</f>
        <v>1430.117779907407</v>
      </c>
      <c r="AH76" s="22">
        <f t="shared" si="9"/>
      </c>
      <c r="AI76" s="16">
        <f>LARGE($D76:$AE76,1)</f>
        <v>755.1517834556033</v>
      </c>
      <c r="AJ76" s="16">
        <f>LARGE($D76:$AE76,2)</f>
        <v>674.9659964518037</v>
      </c>
      <c r="AK76" s="16" t="e">
        <f>LARGE($D76:$AE76,3)</f>
        <v>#NUM!</v>
      </c>
      <c r="AL76" s="16" t="e">
        <f>LARGE($D76:$AE76,4)</f>
        <v>#NUM!</v>
      </c>
      <c r="AM76" s="16" t="e">
        <f>LARGE($D76:$AE76,5)</f>
        <v>#NUM!</v>
      </c>
      <c r="AN76" s="16" t="e">
        <f>LARGE($D76:$AE76,6)</f>
        <v>#NUM!</v>
      </c>
      <c r="AO76" s="16" t="e">
        <f>LARGE($D76:$AE76,7)</f>
        <v>#NUM!</v>
      </c>
      <c r="AP76" s="16" t="e">
        <f>LARGE($D76:$AE76,8)</f>
        <v>#NUM!</v>
      </c>
      <c r="AQ76" s="16" t="e">
        <f>LARGE($D76:$AE76,9)</f>
        <v>#NUM!</v>
      </c>
      <c r="AR76" s="16" t="e">
        <f>LARGE($D76:$AE76,10)</f>
        <v>#NUM!</v>
      </c>
      <c r="AS76" s="16" t="e">
        <f>LARGE($D76:$AE76,11)</f>
        <v>#NUM!</v>
      </c>
      <c r="AT76" s="16" t="e">
        <f>LARGE($D76:$AE76,12)</f>
        <v>#NUM!</v>
      </c>
      <c r="AU76" s="16" t="e">
        <f>LARGE($D76:$AE76,13)</f>
        <v>#NUM!</v>
      </c>
      <c r="AV76" s="16" t="e">
        <f>LARGE($D76:$AE76,14)</f>
        <v>#NUM!</v>
      </c>
      <c r="AW76" s="13" t="s">
        <v>54</v>
      </c>
      <c r="AX76" s="20" t="e">
        <f>VLOOKUP(B76,prot!A:I,9,FALSE)</f>
        <v>#N/A</v>
      </c>
      <c r="AY76" s="10" t="b">
        <f t="shared" si="6"/>
        <v>1</v>
      </c>
      <c r="AZ76" s="9">
        <f t="shared" si="7"/>
        <v>0</v>
      </c>
    </row>
    <row r="77" spans="1:52" ht="12.75" customHeight="1">
      <c r="A77" s="7">
        <v>7</v>
      </c>
      <c r="B77" s="4" t="s">
        <v>43</v>
      </c>
      <c r="C77" s="5">
        <v>1945</v>
      </c>
      <c r="D77" s="5" t="s">
        <v>79</v>
      </c>
      <c r="E77" s="5" t="s">
        <v>79</v>
      </c>
      <c r="F77" s="5" t="s">
        <v>79</v>
      </c>
      <c r="G77" s="5">
        <v>742.5312314098752</v>
      </c>
      <c r="H77" s="40" t="s">
        <v>79</v>
      </c>
      <c r="I77" s="40" t="s">
        <v>79</v>
      </c>
      <c r="J77" s="19" t="s">
        <v>79</v>
      </c>
      <c r="K77" s="19" t="s">
        <v>79</v>
      </c>
      <c r="L77" s="19" t="s">
        <v>79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"/>
      <c r="Z77" s="19"/>
      <c r="AA77" s="19"/>
      <c r="AB77" s="19"/>
      <c r="AC77" s="19"/>
      <c r="AD77" s="19"/>
      <c r="AE77" s="19"/>
      <c r="AF77" s="19">
        <f>SUM(D77:AE77)</f>
        <v>742.5312314098752</v>
      </c>
      <c r="AG77" s="29">
        <f>SUMIF(AI77:AQ77,"&gt;0")</f>
        <v>742.5312314098752</v>
      </c>
      <c r="AH77" s="22">
        <f t="shared" si="9"/>
      </c>
      <c r="AI77" s="16">
        <f>LARGE($D77:$AE77,1)</f>
        <v>742.5312314098752</v>
      </c>
      <c r="AJ77" s="16" t="e">
        <f>LARGE($D77:$AE77,2)</f>
        <v>#NUM!</v>
      </c>
      <c r="AK77" s="16" t="e">
        <f>LARGE($D77:$AE77,3)</f>
        <v>#NUM!</v>
      </c>
      <c r="AL77" s="16" t="e">
        <f>LARGE($D77:$AE77,4)</f>
        <v>#NUM!</v>
      </c>
      <c r="AM77" s="16" t="e">
        <f>LARGE($D77:$AE77,5)</f>
        <v>#NUM!</v>
      </c>
      <c r="AN77" s="16" t="e">
        <f>LARGE($D77:$AE77,6)</f>
        <v>#NUM!</v>
      </c>
      <c r="AO77" s="16" t="e">
        <f>LARGE($D77:$AE77,7)</f>
        <v>#NUM!</v>
      </c>
      <c r="AP77" s="16" t="e">
        <f>LARGE($D77:$AE77,8)</f>
        <v>#NUM!</v>
      </c>
      <c r="AQ77" s="16" t="e">
        <f>LARGE($D77:$AE77,9)</f>
        <v>#NUM!</v>
      </c>
      <c r="AR77" s="16" t="e">
        <f>LARGE($D77:$AE77,10)</f>
        <v>#NUM!</v>
      </c>
      <c r="AS77" s="16" t="e">
        <f>LARGE($D77:$AE77,11)</f>
        <v>#NUM!</v>
      </c>
      <c r="AT77" s="16" t="e">
        <f>LARGE($D77:$AE77,12)</f>
        <v>#NUM!</v>
      </c>
      <c r="AU77" s="16" t="e">
        <f>LARGE($D77:$AE77,13)</f>
        <v>#NUM!</v>
      </c>
      <c r="AV77" s="16" t="e">
        <f>LARGE($D77:$AE77,14)</f>
        <v>#NUM!</v>
      </c>
      <c r="AW77" s="13" t="s">
        <v>54</v>
      </c>
      <c r="AX77" s="20" t="e">
        <f>VLOOKUP(B77,prot!A:I,9,FALSE)</f>
        <v>#N/A</v>
      </c>
      <c r="AY77" s="10" t="b">
        <f t="shared" si="6"/>
        <v>1</v>
      </c>
      <c r="AZ77" s="9">
        <f t="shared" si="7"/>
        <v>0</v>
      </c>
    </row>
    <row r="78" spans="1:52" ht="12.75" customHeight="1" hidden="1">
      <c r="A78" s="7">
        <v>8</v>
      </c>
      <c r="B78" s="4" t="s">
        <v>111</v>
      </c>
      <c r="C78" s="5">
        <v>1950</v>
      </c>
      <c r="D78" s="5" t="s">
        <v>79</v>
      </c>
      <c r="E78" s="5" t="s">
        <v>79</v>
      </c>
      <c r="F78" s="5" t="s">
        <v>79</v>
      </c>
      <c r="G78" s="5" t="s">
        <v>79</v>
      </c>
      <c r="H78" s="40" t="s">
        <v>79</v>
      </c>
      <c r="I78" s="40" t="s">
        <v>79</v>
      </c>
      <c r="J78" s="19" t="s">
        <v>79</v>
      </c>
      <c r="K78" s="19" t="s">
        <v>79</v>
      </c>
      <c r="L78" s="19" t="s">
        <v>79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"/>
      <c r="Z78" s="19"/>
      <c r="AA78" s="19"/>
      <c r="AB78" s="19"/>
      <c r="AC78" s="19"/>
      <c r="AD78" s="19"/>
      <c r="AE78" s="19"/>
      <c r="AF78" s="19">
        <f>SUM(D78:AE78)</f>
        <v>0</v>
      </c>
      <c r="AG78" s="29">
        <f t="shared" si="8"/>
        <v>0</v>
      </c>
      <c r="AH78" s="22">
        <f t="shared" si="9"/>
      </c>
      <c r="AI78" s="16" t="e">
        <f>LARGE($D78:$AE78,1)</f>
        <v>#NUM!</v>
      </c>
      <c r="AJ78" s="16" t="e">
        <f>LARGE($D78:$AE78,2)</f>
        <v>#NUM!</v>
      </c>
      <c r="AK78" s="16" t="e">
        <f>LARGE($D78:$AE78,3)</f>
        <v>#NUM!</v>
      </c>
      <c r="AL78" s="16" t="e">
        <f>LARGE($D78:$AE78,4)</f>
        <v>#NUM!</v>
      </c>
      <c r="AM78" s="16" t="e">
        <f>LARGE($D78:$AE78,5)</f>
        <v>#NUM!</v>
      </c>
      <c r="AN78" s="16" t="e">
        <f>LARGE($D78:$AE78,6)</f>
        <v>#NUM!</v>
      </c>
      <c r="AO78" s="16" t="e">
        <f>LARGE($D78:$AE78,7)</f>
        <v>#NUM!</v>
      </c>
      <c r="AP78" s="16" t="e">
        <f>LARGE($D78:$AE78,8)</f>
        <v>#NUM!</v>
      </c>
      <c r="AQ78" s="16" t="e">
        <f>LARGE($D78:$AE78,9)</f>
        <v>#NUM!</v>
      </c>
      <c r="AR78" s="16" t="e">
        <f>LARGE($D78:$AE78,10)</f>
        <v>#NUM!</v>
      </c>
      <c r="AS78" s="16" t="e">
        <f>LARGE($D78:$AE78,11)</f>
        <v>#NUM!</v>
      </c>
      <c r="AT78" s="16" t="e">
        <f>LARGE($D78:$AE78,12)</f>
        <v>#NUM!</v>
      </c>
      <c r="AU78" s="16" t="e">
        <f>LARGE($D78:$AE78,13)</f>
        <v>#NUM!</v>
      </c>
      <c r="AV78" s="16" t="e">
        <f>LARGE($D78:$AE78,14)</f>
        <v>#NUM!</v>
      </c>
      <c r="AW78" s="13" t="s">
        <v>54</v>
      </c>
      <c r="AX78" s="20" t="e">
        <f>VLOOKUP(B78,prot!A:I,9,FALSE)</f>
        <v>#N/A</v>
      </c>
      <c r="AY78" s="10" t="b">
        <f t="shared" si="6"/>
        <v>1</v>
      </c>
      <c r="AZ78" s="9">
        <f t="shared" si="7"/>
        <v>0</v>
      </c>
    </row>
    <row r="79" spans="1:52" ht="12.75" customHeight="1" hidden="1">
      <c r="A79" s="7">
        <v>9</v>
      </c>
      <c r="B79" s="4" t="s">
        <v>42</v>
      </c>
      <c r="C79" s="5">
        <v>1947</v>
      </c>
      <c r="D79" s="5" t="s">
        <v>79</v>
      </c>
      <c r="E79" s="5" t="s">
        <v>79</v>
      </c>
      <c r="F79" s="5" t="s">
        <v>79</v>
      </c>
      <c r="G79" s="5" t="s">
        <v>79</v>
      </c>
      <c r="H79" s="40" t="s">
        <v>79</v>
      </c>
      <c r="I79" s="40" t="s">
        <v>79</v>
      </c>
      <c r="J79" s="19" t="s">
        <v>79</v>
      </c>
      <c r="K79" s="19" t="s">
        <v>79</v>
      </c>
      <c r="L79" s="19" t="s">
        <v>79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"/>
      <c r="Z79" s="19"/>
      <c r="AA79" s="19"/>
      <c r="AB79" s="19"/>
      <c r="AC79" s="19"/>
      <c r="AD79" s="19"/>
      <c r="AE79" s="19"/>
      <c r="AF79" s="19">
        <f>SUM(D79:AE79)</f>
        <v>0</v>
      </c>
      <c r="AG79" s="29">
        <f t="shared" si="8"/>
        <v>0</v>
      </c>
      <c r="AH79" s="22">
        <f t="shared" si="9"/>
      </c>
      <c r="AI79" s="16" t="e">
        <f>LARGE($D79:$AE79,1)</f>
        <v>#NUM!</v>
      </c>
      <c r="AJ79" s="16" t="e">
        <f>LARGE($D79:$AE79,2)</f>
        <v>#NUM!</v>
      </c>
      <c r="AK79" s="16" t="e">
        <f>LARGE($D79:$AE79,3)</f>
        <v>#NUM!</v>
      </c>
      <c r="AL79" s="16" t="e">
        <f>LARGE($D79:$AE79,4)</f>
        <v>#NUM!</v>
      </c>
      <c r="AM79" s="16" t="e">
        <f>LARGE($D79:$AE79,5)</f>
        <v>#NUM!</v>
      </c>
      <c r="AN79" s="16" t="e">
        <f>LARGE($D79:$AE79,6)</f>
        <v>#NUM!</v>
      </c>
      <c r="AO79" s="16" t="e">
        <f>LARGE($D79:$AE79,7)</f>
        <v>#NUM!</v>
      </c>
      <c r="AP79" s="16" t="e">
        <f>LARGE($D79:$AE79,8)</f>
        <v>#NUM!</v>
      </c>
      <c r="AQ79" s="16" t="e">
        <f>LARGE($D79:$AE79,9)</f>
        <v>#NUM!</v>
      </c>
      <c r="AR79" s="16" t="e">
        <f>LARGE($D79:$AE79,10)</f>
        <v>#NUM!</v>
      </c>
      <c r="AS79" s="16" t="e">
        <f>LARGE($D79:$AE79,11)</f>
        <v>#NUM!</v>
      </c>
      <c r="AT79" s="16" t="e">
        <f>LARGE($D79:$AE79,12)</f>
        <v>#NUM!</v>
      </c>
      <c r="AU79" s="16" t="e">
        <f>LARGE($D79:$AE79,13)</f>
        <v>#NUM!</v>
      </c>
      <c r="AV79" s="16" t="e">
        <f>LARGE($D79:$AE79,14)</f>
        <v>#NUM!</v>
      </c>
      <c r="AW79" s="13" t="s">
        <v>54</v>
      </c>
      <c r="AX79" s="20" t="e">
        <f>VLOOKUP(B79,prot!A:I,9,FALSE)</f>
        <v>#N/A</v>
      </c>
      <c r="AY79" s="10" t="b">
        <f t="shared" si="6"/>
        <v>1</v>
      </c>
      <c r="AZ79" s="9">
        <f t="shared" si="7"/>
        <v>0</v>
      </c>
    </row>
    <row r="80" spans="1:52" ht="12.75" customHeight="1" hidden="1">
      <c r="A80" s="7">
        <v>10</v>
      </c>
      <c r="B80" s="4" t="s">
        <v>38</v>
      </c>
      <c r="C80" s="5">
        <v>1938</v>
      </c>
      <c r="D80" s="5" t="s">
        <v>79</v>
      </c>
      <c r="E80" s="5" t="s">
        <v>79</v>
      </c>
      <c r="F80" s="5" t="s">
        <v>79</v>
      </c>
      <c r="G80" s="5" t="s">
        <v>79</v>
      </c>
      <c r="H80" s="40" t="s">
        <v>79</v>
      </c>
      <c r="I80" s="40" t="s">
        <v>79</v>
      </c>
      <c r="J80" s="19" t="s">
        <v>79</v>
      </c>
      <c r="K80" s="19" t="s">
        <v>79</v>
      </c>
      <c r="L80" s="19" t="s">
        <v>79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"/>
      <c r="Z80" s="19"/>
      <c r="AA80" s="19"/>
      <c r="AB80" s="19"/>
      <c r="AC80" s="19"/>
      <c r="AD80" s="19"/>
      <c r="AE80" s="19"/>
      <c r="AF80" s="19">
        <f>SUM(D80:AE80)</f>
        <v>0</v>
      </c>
      <c r="AG80" s="29">
        <f t="shared" si="8"/>
        <v>0</v>
      </c>
      <c r="AH80" s="22">
        <f t="shared" si="9"/>
      </c>
      <c r="AI80" s="16" t="e">
        <f>LARGE($D80:$AE80,1)</f>
        <v>#NUM!</v>
      </c>
      <c r="AJ80" s="16" t="e">
        <f>LARGE($D80:$AE80,2)</f>
        <v>#NUM!</v>
      </c>
      <c r="AK80" s="16" t="e">
        <f>LARGE($D80:$AE80,3)</f>
        <v>#NUM!</v>
      </c>
      <c r="AL80" s="16" t="e">
        <f>LARGE($D80:$AE80,4)</f>
        <v>#NUM!</v>
      </c>
      <c r="AM80" s="16" t="e">
        <f>LARGE($D80:$AE80,5)</f>
        <v>#NUM!</v>
      </c>
      <c r="AN80" s="16" t="e">
        <f>LARGE($D80:$AE80,6)</f>
        <v>#NUM!</v>
      </c>
      <c r="AO80" s="16" t="e">
        <f>LARGE($D80:$AE80,7)</f>
        <v>#NUM!</v>
      </c>
      <c r="AP80" s="16" t="e">
        <f>LARGE($D80:$AE80,8)</f>
        <v>#NUM!</v>
      </c>
      <c r="AQ80" s="16" t="e">
        <f>LARGE($D80:$AE80,9)</f>
        <v>#NUM!</v>
      </c>
      <c r="AR80" s="16" t="e">
        <f>LARGE($D80:$AE80,10)</f>
        <v>#NUM!</v>
      </c>
      <c r="AS80" s="16" t="e">
        <f>LARGE($D80:$AE80,11)</f>
        <v>#NUM!</v>
      </c>
      <c r="AT80" s="16" t="e">
        <f>LARGE($D80:$AE80,12)</f>
        <v>#NUM!</v>
      </c>
      <c r="AU80" s="16" t="e">
        <f>LARGE($D80:$AE80,13)</f>
        <v>#NUM!</v>
      </c>
      <c r="AV80" s="16" t="e">
        <f>LARGE($D80:$AE80,14)</f>
        <v>#NUM!</v>
      </c>
      <c r="AW80" s="13" t="s">
        <v>54</v>
      </c>
      <c r="AX80" s="20" t="e">
        <f>VLOOKUP(B80,prot!A:I,9,FALSE)</f>
        <v>#N/A</v>
      </c>
      <c r="AY80" s="10" t="b">
        <f t="shared" si="6"/>
        <v>1</v>
      </c>
      <c r="AZ80" s="9">
        <f t="shared" si="7"/>
        <v>0</v>
      </c>
    </row>
    <row r="81" spans="1:52" ht="12.75" customHeight="1" hidden="1">
      <c r="A81" s="7">
        <v>11</v>
      </c>
      <c r="B81" s="4" t="s">
        <v>107</v>
      </c>
      <c r="C81" s="5">
        <v>1948</v>
      </c>
      <c r="D81" s="5" t="s">
        <v>79</v>
      </c>
      <c r="E81" s="5" t="s">
        <v>79</v>
      </c>
      <c r="F81" s="5" t="s">
        <v>79</v>
      </c>
      <c r="G81" s="5" t="s">
        <v>79</v>
      </c>
      <c r="H81" s="40" t="s">
        <v>79</v>
      </c>
      <c r="I81" s="40" t="s">
        <v>79</v>
      </c>
      <c r="J81" s="19">
        <v>980.3333333333335</v>
      </c>
      <c r="K81" s="19" t="s">
        <v>79</v>
      </c>
      <c r="L81" s="19" t="s">
        <v>79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"/>
      <c r="Z81" s="19"/>
      <c r="AA81" s="19"/>
      <c r="AB81" s="19"/>
      <c r="AC81" s="19"/>
      <c r="AD81" s="19"/>
      <c r="AE81" s="19"/>
      <c r="AF81" s="19">
        <f>SUM(D81:AE81)</f>
        <v>980.3333333333335</v>
      </c>
      <c r="AG81" s="29">
        <f t="shared" si="8"/>
        <v>980.3333333333335</v>
      </c>
      <c r="AH81" s="22">
        <f t="shared" si="9"/>
      </c>
      <c r="AI81" s="16">
        <f>LARGE($D81:$AE81,1)</f>
        <v>980.3333333333335</v>
      </c>
      <c r="AJ81" s="16" t="e">
        <f>LARGE($D81:$AE81,2)</f>
        <v>#NUM!</v>
      </c>
      <c r="AK81" s="16" t="e">
        <f>LARGE($D81:$AE81,3)</f>
        <v>#NUM!</v>
      </c>
      <c r="AL81" s="16" t="e">
        <f>LARGE($D81:$AE81,4)</f>
        <v>#NUM!</v>
      </c>
      <c r="AM81" s="16" t="e">
        <f>LARGE($D81:$AE81,5)</f>
        <v>#NUM!</v>
      </c>
      <c r="AN81" s="16" t="e">
        <f>LARGE($D81:$AE81,6)</f>
        <v>#NUM!</v>
      </c>
      <c r="AO81" s="16" t="e">
        <f>LARGE($D81:$AE81,7)</f>
        <v>#NUM!</v>
      </c>
      <c r="AP81" s="16" t="e">
        <f>LARGE($D81:$AE81,8)</f>
        <v>#NUM!</v>
      </c>
      <c r="AQ81" s="16" t="e">
        <f>LARGE($D81:$AE81,9)</f>
        <v>#NUM!</v>
      </c>
      <c r="AR81" s="16" t="e">
        <f>LARGE($D81:$AE81,10)</f>
        <v>#NUM!</v>
      </c>
      <c r="AS81" s="16" t="e">
        <f>LARGE($D81:$AE81,11)</f>
        <v>#NUM!</v>
      </c>
      <c r="AT81" s="16" t="e">
        <f>LARGE($D81:$AE81,12)</f>
        <v>#NUM!</v>
      </c>
      <c r="AU81" s="16" t="e">
        <f>LARGE($D81:$AE81,13)</f>
        <v>#NUM!</v>
      </c>
      <c r="AV81" s="16" t="e">
        <f>LARGE($D81:$AE81,14)</f>
        <v>#NUM!</v>
      </c>
      <c r="AW81" s="13" t="s">
        <v>54</v>
      </c>
      <c r="AX81" s="20" t="e">
        <f>VLOOKUP(B81,prot!A:I,9,FALSE)</f>
        <v>#N/A</v>
      </c>
      <c r="AY81" s="10" t="b">
        <f t="shared" si="6"/>
        <v>1</v>
      </c>
      <c r="AZ81" s="9">
        <f t="shared" si="7"/>
        <v>0</v>
      </c>
    </row>
    <row r="82" spans="1:52" ht="12.75" customHeight="1" hidden="1">
      <c r="A82" s="7">
        <v>12</v>
      </c>
      <c r="B82" s="4" t="s">
        <v>81</v>
      </c>
      <c r="C82" s="5">
        <v>1938</v>
      </c>
      <c r="D82" s="5" t="s">
        <v>79</v>
      </c>
      <c r="E82" s="5" t="s">
        <v>79</v>
      </c>
      <c r="F82" s="5" t="s">
        <v>79</v>
      </c>
      <c r="G82" s="5" t="s">
        <v>79</v>
      </c>
      <c r="H82" s="40" t="s">
        <v>79</v>
      </c>
      <c r="I82" s="40" t="s">
        <v>79</v>
      </c>
      <c r="J82" s="19" t="s">
        <v>79</v>
      </c>
      <c r="K82" s="19" t="s">
        <v>79</v>
      </c>
      <c r="L82" s="19" t="s">
        <v>79</v>
      </c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"/>
      <c r="Z82" s="19"/>
      <c r="AA82" s="19"/>
      <c r="AB82" s="19"/>
      <c r="AC82" s="19"/>
      <c r="AD82" s="19"/>
      <c r="AE82" s="19"/>
      <c r="AF82" s="19">
        <f>SUM(D82:AE82)</f>
        <v>0</v>
      </c>
      <c r="AG82" s="29">
        <f t="shared" si="8"/>
        <v>0</v>
      </c>
      <c r="AH82" s="22">
        <f t="shared" si="9"/>
      </c>
      <c r="AI82" s="16" t="e">
        <f>LARGE($D82:$AE82,1)</f>
        <v>#NUM!</v>
      </c>
      <c r="AJ82" s="16" t="e">
        <f>LARGE($D82:$AE82,2)</f>
        <v>#NUM!</v>
      </c>
      <c r="AK82" s="16" t="e">
        <f>LARGE($D82:$AE82,3)</f>
        <v>#NUM!</v>
      </c>
      <c r="AL82" s="16" t="e">
        <f>LARGE($D82:$AE82,4)</f>
        <v>#NUM!</v>
      </c>
      <c r="AM82" s="16" t="e">
        <f>LARGE($D82:$AE82,5)</f>
        <v>#NUM!</v>
      </c>
      <c r="AN82" s="16" t="e">
        <f>LARGE($D82:$AE82,6)</f>
        <v>#NUM!</v>
      </c>
      <c r="AO82" s="16" t="e">
        <f>LARGE($D82:$AE82,7)</f>
        <v>#NUM!</v>
      </c>
      <c r="AP82" s="16" t="e">
        <f>LARGE($D82:$AE82,8)</f>
        <v>#NUM!</v>
      </c>
      <c r="AQ82" s="16" t="e">
        <f>LARGE($D82:$AE82,9)</f>
        <v>#NUM!</v>
      </c>
      <c r="AR82" s="16" t="e">
        <f>LARGE($D82:$AE82,10)</f>
        <v>#NUM!</v>
      </c>
      <c r="AS82" s="16" t="e">
        <f>LARGE($D82:$AE82,11)</f>
        <v>#NUM!</v>
      </c>
      <c r="AT82" s="16" t="e">
        <f>LARGE($D82:$AE82,12)</f>
        <v>#NUM!</v>
      </c>
      <c r="AU82" s="16" t="e">
        <f>LARGE($D82:$AE82,13)</f>
        <v>#NUM!</v>
      </c>
      <c r="AV82" s="16" t="e">
        <f>LARGE($D82:$AE82,14)</f>
        <v>#NUM!</v>
      </c>
      <c r="AW82" s="13" t="s">
        <v>54</v>
      </c>
      <c r="AX82" s="20" t="e">
        <f>VLOOKUP(B82,prot!A:I,9,FALSE)</f>
        <v>#N/A</v>
      </c>
      <c r="AY82" s="10" t="b">
        <f t="shared" si="6"/>
        <v>1</v>
      </c>
      <c r="AZ82" s="9">
        <f t="shared" si="7"/>
        <v>0</v>
      </c>
    </row>
    <row r="83" spans="1:52" ht="12.75" customHeight="1" hidden="1">
      <c r="A83" s="7">
        <v>13</v>
      </c>
      <c r="B83" s="4" t="s">
        <v>22</v>
      </c>
      <c r="C83" s="5">
        <v>1937</v>
      </c>
      <c r="D83" s="5" t="s">
        <v>79</v>
      </c>
      <c r="E83" s="5" t="s">
        <v>79</v>
      </c>
      <c r="F83" s="5" t="s">
        <v>79</v>
      </c>
      <c r="G83" s="5" t="s">
        <v>79</v>
      </c>
      <c r="H83" s="40" t="s">
        <v>79</v>
      </c>
      <c r="I83" s="40" t="s">
        <v>79</v>
      </c>
      <c r="J83" s="19" t="s">
        <v>79</v>
      </c>
      <c r="K83" s="19" t="s">
        <v>79</v>
      </c>
      <c r="L83" s="19" t="s">
        <v>79</v>
      </c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"/>
      <c r="Z83" s="19"/>
      <c r="AA83" s="19"/>
      <c r="AB83" s="19"/>
      <c r="AC83" s="19"/>
      <c r="AD83" s="19"/>
      <c r="AE83" s="19"/>
      <c r="AF83" s="19">
        <f>SUM(D83:AE83)</f>
        <v>0</v>
      </c>
      <c r="AG83" s="29">
        <f t="shared" si="8"/>
        <v>0</v>
      </c>
      <c r="AH83" s="22">
        <f t="shared" si="9"/>
      </c>
      <c r="AI83" s="16" t="e">
        <f>LARGE($D83:$AE83,1)</f>
        <v>#NUM!</v>
      </c>
      <c r="AJ83" s="16" t="e">
        <f>LARGE($D83:$AE83,2)</f>
        <v>#NUM!</v>
      </c>
      <c r="AK83" s="16" t="e">
        <f>LARGE($D83:$AE83,3)</f>
        <v>#NUM!</v>
      </c>
      <c r="AL83" s="16" t="e">
        <f>LARGE($D83:$AE83,4)</f>
        <v>#NUM!</v>
      </c>
      <c r="AM83" s="16" t="e">
        <f>LARGE($D83:$AE83,5)</f>
        <v>#NUM!</v>
      </c>
      <c r="AN83" s="16" t="e">
        <f>LARGE($D83:$AE83,6)</f>
        <v>#NUM!</v>
      </c>
      <c r="AO83" s="16" t="e">
        <f>LARGE($D83:$AE83,7)</f>
        <v>#NUM!</v>
      </c>
      <c r="AP83" s="16" t="e">
        <f>LARGE($D83:$AE83,8)</f>
        <v>#NUM!</v>
      </c>
      <c r="AQ83" s="16" t="e">
        <f>LARGE($D83:$AE83,9)</f>
        <v>#NUM!</v>
      </c>
      <c r="AR83" s="16" t="e">
        <f>LARGE($D83:$AE83,10)</f>
        <v>#NUM!</v>
      </c>
      <c r="AS83" s="16" t="e">
        <f>LARGE($D83:$AE83,11)</f>
        <v>#NUM!</v>
      </c>
      <c r="AT83" s="16" t="e">
        <f>LARGE($D83:$AE83,12)</f>
        <v>#NUM!</v>
      </c>
      <c r="AU83" s="16" t="e">
        <f>LARGE($D83:$AE83,13)</f>
        <v>#NUM!</v>
      </c>
      <c r="AV83" s="16" t="e">
        <f>LARGE($D83:$AE83,14)</f>
        <v>#NUM!</v>
      </c>
      <c r="AW83" s="13" t="s">
        <v>54</v>
      </c>
      <c r="AX83" s="20" t="e">
        <f>VLOOKUP(B83,prot!A:I,9,FALSE)</f>
        <v>#N/A</v>
      </c>
      <c r="AY83" s="10" t="b">
        <f t="shared" si="6"/>
        <v>1</v>
      </c>
      <c r="AZ83" s="9">
        <f t="shared" si="7"/>
        <v>0</v>
      </c>
    </row>
    <row r="84" spans="1:52" ht="12.75" customHeight="1" hidden="1">
      <c r="A84" s="7">
        <v>14</v>
      </c>
      <c r="B84" s="4" t="s">
        <v>46</v>
      </c>
      <c r="C84" s="5">
        <v>1946</v>
      </c>
      <c r="D84" s="5" t="s">
        <v>79</v>
      </c>
      <c r="E84" s="5" t="s">
        <v>79</v>
      </c>
      <c r="F84" s="5" t="s">
        <v>79</v>
      </c>
      <c r="G84" s="5" t="s">
        <v>79</v>
      </c>
      <c r="H84" s="40" t="s">
        <v>79</v>
      </c>
      <c r="I84" s="40" t="s">
        <v>79</v>
      </c>
      <c r="J84" s="19" t="s">
        <v>79</v>
      </c>
      <c r="K84" s="19" t="s">
        <v>79</v>
      </c>
      <c r="L84" s="19" t="s">
        <v>79</v>
      </c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"/>
      <c r="Z84" s="19"/>
      <c r="AA84" s="19"/>
      <c r="AB84" s="19"/>
      <c r="AC84" s="19"/>
      <c r="AD84" s="19"/>
      <c r="AE84" s="19"/>
      <c r="AF84" s="19">
        <f>SUM(D84:AE84)</f>
        <v>0</v>
      </c>
      <c r="AG84" s="29">
        <f t="shared" si="8"/>
        <v>0</v>
      </c>
      <c r="AH84" s="22">
        <f t="shared" si="9"/>
      </c>
      <c r="AI84" s="16" t="e">
        <f>LARGE($D84:$AE84,1)</f>
        <v>#NUM!</v>
      </c>
      <c r="AJ84" s="16" t="e">
        <f>LARGE($D84:$AE84,2)</f>
        <v>#NUM!</v>
      </c>
      <c r="AK84" s="16" t="e">
        <f>LARGE($D84:$AE84,3)</f>
        <v>#NUM!</v>
      </c>
      <c r="AL84" s="16" t="e">
        <f>LARGE($D84:$AE84,4)</f>
        <v>#NUM!</v>
      </c>
      <c r="AM84" s="16" t="e">
        <f>LARGE($D84:$AE84,5)</f>
        <v>#NUM!</v>
      </c>
      <c r="AN84" s="16" t="e">
        <f>LARGE($D84:$AE84,6)</f>
        <v>#NUM!</v>
      </c>
      <c r="AO84" s="16" t="e">
        <f>LARGE($D84:$AE84,7)</f>
        <v>#NUM!</v>
      </c>
      <c r="AP84" s="16" t="e">
        <f>LARGE($D84:$AE84,8)</f>
        <v>#NUM!</v>
      </c>
      <c r="AQ84" s="16" t="e">
        <f>LARGE($D84:$AE84,9)</f>
        <v>#NUM!</v>
      </c>
      <c r="AR84" s="16" t="e">
        <f>LARGE($D84:$AE84,10)</f>
        <v>#NUM!</v>
      </c>
      <c r="AS84" s="16" t="e">
        <f>LARGE($D84:$AE84,11)</f>
        <v>#NUM!</v>
      </c>
      <c r="AT84" s="16" t="e">
        <f>LARGE($D84:$AE84,12)</f>
        <v>#NUM!</v>
      </c>
      <c r="AU84" s="16" t="e">
        <f>LARGE($D84:$AE84,13)</f>
        <v>#NUM!</v>
      </c>
      <c r="AV84" s="16" t="e">
        <f>LARGE($D84:$AE84,14)</f>
        <v>#NUM!</v>
      </c>
      <c r="AW84" s="13" t="s">
        <v>54</v>
      </c>
      <c r="AX84" s="20" t="e">
        <f>VLOOKUP(B84,prot!A:I,9,FALSE)</f>
        <v>#N/A</v>
      </c>
      <c r="AY84" s="10" t="b">
        <f t="shared" si="6"/>
        <v>1</v>
      </c>
      <c r="AZ84" s="9">
        <f t="shared" si="7"/>
        <v>0</v>
      </c>
    </row>
    <row r="85" spans="1:52" ht="12.75" customHeight="1" hidden="1">
      <c r="A85" s="7">
        <v>15</v>
      </c>
      <c r="B85" s="4" t="s">
        <v>126</v>
      </c>
      <c r="C85" s="5">
        <v>1946</v>
      </c>
      <c r="D85" s="5" t="s">
        <v>79</v>
      </c>
      <c r="E85" s="5" t="s">
        <v>79</v>
      </c>
      <c r="F85" s="5" t="s">
        <v>79</v>
      </c>
      <c r="G85" s="5" t="s">
        <v>79</v>
      </c>
      <c r="H85" s="40" t="s">
        <v>79</v>
      </c>
      <c r="I85" s="40" t="s">
        <v>79</v>
      </c>
      <c r="J85" s="19" t="s">
        <v>79</v>
      </c>
      <c r="K85" s="19" t="s">
        <v>79</v>
      </c>
      <c r="L85" s="19" t="s">
        <v>79</v>
      </c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"/>
      <c r="Z85" s="19"/>
      <c r="AA85" s="19"/>
      <c r="AB85" s="19"/>
      <c r="AC85" s="19"/>
      <c r="AD85" s="19"/>
      <c r="AE85" s="19"/>
      <c r="AF85" s="19">
        <f>SUM(D85:AE85)</f>
        <v>0</v>
      </c>
      <c r="AG85" s="29">
        <f t="shared" si="8"/>
        <v>0</v>
      </c>
      <c r="AH85" s="22">
        <f>IF(AZ85=0,"",AZ85)</f>
      </c>
      <c r="AI85" s="16" t="e">
        <f>LARGE($D85:$AE85,1)</f>
        <v>#NUM!</v>
      </c>
      <c r="AJ85" s="16" t="e">
        <f>LARGE($D85:$AE85,2)</f>
        <v>#NUM!</v>
      </c>
      <c r="AK85" s="16" t="e">
        <f>LARGE($D85:$AE85,3)</f>
        <v>#NUM!</v>
      </c>
      <c r="AL85" s="16" t="e">
        <f>LARGE($D85:$AE85,4)</f>
        <v>#NUM!</v>
      </c>
      <c r="AM85" s="16" t="e">
        <f>LARGE($D85:$AE85,5)</f>
        <v>#NUM!</v>
      </c>
      <c r="AN85" s="16" t="e">
        <f>LARGE($D85:$AE85,6)</f>
        <v>#NUM!</v>
      </c>
      <c r="AO85" s="16" t="e">
        <f>LARGE($D85:$AE85,7)</f>
        <v>#NUM!</v>
      </c>
      <c r="AP85" s="16" t="e">
        <f>LARGE($D85:$AE85,8)</f>
        <v>#NUM!</v>
      </c>
      <c r="AQ85" s="16" t="e">
        <f>LARGE($D85:$AE85,9)</f>
        <v>#NUM!</v>
      </c>
      <c r="AR85" s="16" t="e">
        <f>LARGE($D85:$AE85,10)</f>
        <v>#NUM!</v>
      </c>
      <c r="AS85" s="16" t="e">
        <f>LARGE($D85:$AE85,11)</f>
        <v>#NUM!</v>
      </c>
      <c r="AT85" s="16" t="e">
        <f>LARGE($D85:$AE85,12)</f>
        <v>#NUM!</v>
      </c>
      <c r="AU85" s="16" t="e">
        <f>LARGE($D85:$AE85,13)</f>
        <v>#NUM!</v>
      </c>
      <c r="AV85" s="16" t="e">
        <f>LARGE($D85:$AE85,14)</f>
        <v>#NUM!</v>
      </c>
      <c r="AW85" s="13" t="s">
        <v>54</v>
      </c>
      <c r="AX85" s="20" t="e">
        <f>VLOOKUP(B85,prot!A:I,9,FALSE)</f>
        <v>#N/A</v>
      </c>
      <c r="AY85" s="10" t="b">
        <f t="shared" si="6"/>
        <v>1</v>
      </c>
      <c r="AZ85" s="9">
        <f t="shared" si="7"/>
        <v>0</v>
      </c>
    </row>
    <row r="86" spans="1:52" ht="12.75" customHeight="1" hidden="1">
      <c r="A86" s="7">
        <v>16</v>
      </c>
      <c r="B86" s="4" t="s">
        <v>33</v>
      </c>
      <c r="C86" s="5">
        <v>1946</v>
      </c>
      <c r="D86" s="5" t="s">
        <v>79</v>
      </c>
      <c r="E86" s="5" t="s">
        <v>79</v>
      </c>
      <c r="F86" s="5" t="s">
        <v>79</v>
      </c>
      <c r="G86" s="5" t="s">
        <v>79</v>
      </c>
      <c r="H86" s="40" t="s">
        <v>79</v>
      </c>
      <c r="I86" s="40" t="s">
        <v>79</v>
      </c>
      <c r="J86" s="19" t="s">
        <v>79</v>
      </c>
      <c r="K86" s="19" t="s">
        <v>79</v>
      </c>
      <c r="L86" s="19" t="s">
        <v>79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"/>
      <c r="Z86" s="19"/>
      <c r="AA86" s="19"/>
      <c r="AB86" s="19"/>
      <c r="AC86" s="19"/>
      <c r="AD86" s="19"/>
      <c r="AE86" s="19"/>
      <c r="AF86" s="19">
        <f>SUM(D86:AE86)</f>
        <v>0</v>
      </c>
      <c r="AG86" s="29">
        <f t="shared" si="8"/>
        <v>0</v>
      </c>
      <c r="AH86" s="22">
        <f>IF(AZ86=0,"",AZ86)</f>
      </c>
      <c r="AI86" s="16" t="e">
        <f>LARGE($D86:$AE86,1)</f>
        <v>#NUM!</v>
      </c>
      <c r="AJ86" s="16" t="e">
        <f>LARGE($D86:$AE86,2)</f>
        <v>#NUM!</v>
      </c>
      <c r="AK86" s="16" t="e">
        <f>LARGE($D86:$AE86,3)</f>
        <v>#NUM!</v>
      </c>
      <c r="AL86" s="16" t="e">
        <f>LARGE($D86:$AE86,4)</f>
        <v>#NUM!</v>
      </c>
      <c r="AM86" s="16" t="e">
        <f>LARGE($D86:$AE86,5)</f>
        <v>#NUM!</v>
      </c>
      <c r="AN86" s="16" t="e">
        <f>LARGE($D86:$AE86,6)</f>
        <v>#NUM!</v>
      </c>
      <c r="AO86" s="16" t="e">
        <f>LARGE($D86:$AE86,7)</f>
        <v>#NUM!</v>
      </c>
      <c r="AP86" s="16" t="e">
        <f>LARGE($D86:$AE86,8)</f>
        <v>#NUM!</v>
      </c>
      <c r="AQ86" s="16" t="e">
        <f>LARGE($D86:$AE86,9)</f>
        <v>#NUM!</v>
      </c>
      <c r="AR86" s="16" t="e">
        <f>LARGE($D86:$AE86,10)</f>
        <v>#NUM!</v>
      </c>
      <c r="AS86" s="16" t="e">
        <f>LARGE($D86:$AE86,11)</f>
        <v>#NUM!</v>
      </c>
      <c r="AT86" s="16" t="e">
        <f>LARGE($D86:$AE86,12)</f>
        <v>#NUM!</v>
      </c>
      <c r="AU86" s="16" t="e">
        <f>LARGE($D86:$AE86,13)</f>
        <v>#NUM!</v>
      </c>
      <c r="AV86" s="16" t="e">
        <f>LARGE($D86:$AE86,14)</f>
        <v>#NUM!</v>
      </c>
      <c r="AW86" s="13" t="s">
        <v>54</v>
      </c>
      <c r="AX86" s="20" t="e">
        <f>VLOOKUP(B86,prot!A:I,9,FALSE)</f>
        <v>#N/A</v>
      </c>
      <c r="AY86" s="10" t="b">
        <f t="shared" si="6"/>
        <v>1</v>
      </c>
      <c r="AZ86" s="9">
        <f t="shared" si="7"/>
        <v>0</v>
      </c>
    </row>
    <row r="87" spans="1:52" ht="12.75" customHeight="1" hidden="1">
      <c r="A87" s="7">
        <v>17</v>
      </c>
      <c r="B87" s="42" t="s">
        <v>133</v>
      </c>
      <c r="C87" s="45">
        <v>1947</v>
      </c>
      <c r="D87" s="45" t="s">
        <v>79</v>
      </c>
      <c r="E87" s="45" t="s">
        <v>79</v>
      </c>
      <c r="F87" s="45" t="s">
        <v>79</v>
      </c>
      <c r="G87" s="45" t="s">
        <v>79</v>
      </c>
      <c r="H87" s="40" t="s">
        <v>79</v>
      </c>
      <c r="I87" s="40" t="s">
        <v>79</v>
      </c>
      <c r="J87" s="19" t="s">
        <v>79</v>
      </c>
      <c r="K87" s="19" t="s">
        <v>79</v>
      </c>
      <c r="L87" s="19" t="s">
        <v>79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"/>
      <c r="Z87" s="19"/>
      <c r="AA87" s="19"/>
      <c r="AB87" s="19"/>
      <c r="AC87" s="19"/>
      <c r="AD87" s="19"/>
      <c r="AE87" s="19"/>
      <c r="AF87" s="19">
        <f>SUM(D87:AE87)</f>
        <v>0</v>
      </c>
      <c r="AG87" s="29">
        <f t="shared" si="8"/>
        <v>0</v>
      </c>
      <c r="AH87" s="22">
        <f>IF(AZ87=0,"",AZ87)</f>
      </c>
      <c r="AI87" s="16" t="e">
        <f>LARGE($D87:$AE87,1)</f>
        <v>#NUM!</v>
      </c>
      <c r="AJ87" s="16" t="e">
        <f>LARGE($D87:$AE87,2)</f>
        <v>#NUM!</v>
      </c>
      <c r="AK87" s="16" t="e">
        <f>LARGE($D87:$AE87,3)</f>
        <v>#NUM!</v>
      </c>
      <c r="AL87" s="16" t="e">
        <f>LARGE($D87:$AE87,4)</f>
        <v>#NUM!</v>
      </c>
      <c r="AM87" s="16" t="e">
        <f>LARGE($D87:$AE87,5)</f>
        <v>#NUM!</v>
      </c>
      <c r="AN87" s="16" t="e">
        <f>LARGE($D87:$AE87,6)</f>
        <v>#NUM!</v>
      </c>
      <c r="AO87" s="16" t="e">
        <f>LARGE($D87:$AE87,7)</f>
        <v>#NUM!</v>
      </c>
      <c r="AP87" s="16" t="e">
        <f>LARGE($D87:$AE87,8)</f>
        <v>#NUM!</v>
      </c>
      <c r="AQ87" s="16" t="e">
        <f>LARGE($D87:$AE87,9)</f>
        <v>#NUM!</v>
      </c>
      <c r="AR87" s="16" t="e">
        <f>LARGE($D87:$AE87,10)</f>
        <v>#NUM!</v>
      </c>
      <c r="AS87" s="16" t="e">
        <f>LARGE($D87:$AE87,11)</f>
        <v>#NUM!</v>
      </c>
      <c r="AT87" s="16" t="e">
        <f>LARGE($D87:$AE87,12)</f>
        <v>#NUM!</v>
      </c>
      <c r="AU87" s="16" t="e">
        <f>LARGE($D87:$AE87,13)</f>
        <v>#NUM!</v>
      </c>
      <c r="AV87" s="16" t="e">
        <f>LARGE($D87:$AE87,14)</f>
        <v>#NUM!</v>
      </c>
      <c r="AW87" s="13" t="s">
        <v>54</v>
      </c>
      <c r="AX87" s="20" t="e">
        <f>VLOOKUP(B87,prot!A:I,9,FALSE)</f>
        <v>#N/A</v>
      </c>
      <c r="AY87" s="10" t="b">
        <f t="shared" si="6"/>
        <v>1</v>
      </c>
      <c r="AZ87" s="9">
        <f t="shared" si="7"/>
        <v>0</v>
      </c>
    </row>
    <row r="88" spans="1:52" ht="12.75" customHeight="1" hidden="1">
      <c r="A88" s="7">
        <v>18</v>
      </c>
      <c r="B88" s="4" t="s">
        <v>37</v>
      </c>
      <c r="C88" s="5">
        <v>1949</v>
      </c>
      <c r="D88" s="5" t="s">
        <v>79</v>
      </c>
      <c r="E88" s="5" t="s">
        <v>79</v>
      </c>
      <c r="F88" s="5" t="s">
        <v>79</v>
      </c>
      <c r="G88" s="5" t="s">
        <v>79</v>
      </c>
      <c r="H88" s="40" t="s">
        <v>79</v>
      </c>
      <c r="I88" s="40" t="s">
        <v>79</v>
      </c>
      <c r="J88" s="19" t="s">
        <v>79</v>
      </c>
      <c r="K88" s="19" t="s">
        <v>79</v>
      </c>
      <c r="L88" s="19" t="s">
        <v>79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"/>
      <c r="Z88" s="19"/>
      <c r="AA88" s="19"/>
      <c r="AB88" s="19"/>
      <c r="AC88" s="19"/>
      <c r="AD88" s="19"/>
      <c r="AE88" s="19"/>
      <c r="AF88" s="19">
        <f>SUM(D88:AE88)</f>
        <v>0</v>
      </c>
      <c r="AG88" s="29">
        <f t="shared" si="8"/>
        <v>0</v>
      </c>
      <c r="AH88" s="22">
        <f>IF(AZ88=0,"",AZ88)</f>
      </c>
      <c r="AI88" s="16" t="e">
        <f>LARGE($D88:$AE88,1)</f>
        <v>#NUM!</v>
      </c>
      <c r="AJ88" s="16" t="e">
        <f>LARGE($D88:$AE88,2)</f>
        <v>#NUM!</v>
      </c>
      <c r="AK88" s="16" t="e">
        <f>LARGE($D88:$AE88,3)</f>
        <v>#NUM!</v>
      </c>
      <c r="AL88" s="16" t="e">
        <f>LARGE($D88:$AE88,4)</f>
        <v>#NUM!</v>
      </c>
      <c r="AM88" s="16" t="e">
        <f>LARGE($D88:$AE88,5)</f>
        <v>#NUM!</v>
      </c>
      <c r="AN88" s="16" t="e">
        <f>LARGE($D88:$AE88,6)</f>
        <v>#NUM!</v>
      </c>
      <c r="AO88" s="16" t="e">
        <f>LARGE($D88:$AE88,7)</f>
        <v>#NUM!</v>
      </c>
      <c r="AP88" s="16" t="e">
        <f>LARGE($D88:$AE88,8)</f>
        <v>#NUM!</v>
      </c>
      <c r="AQ88" s="16" t="e">
        <f>LARGE($D88:$AE88,9)</f>
        <v>#NUM!</v>
      </c>
      <c r="AR88" s="16" t="e">
        <f>LARGE($D88:$AE88,10)</f>
        <v>#NUM!</v>
      </c>
      <c r="AS88" s="16" t="e">
        <f>LARGE($D88:$AE88,11)</f>
        <v>#NUM!</v>
      </c>
      <c r="AT88" s="16" t="e">
        <f>LARGE($D88:$AE88,12)</f>
        <v>#NUM!</v>
      </c>
      <c r="AU88" s="16" t="e">
        <f>LARGE($D88:$AE88,13)</f>
        <v>#NUM!</v>
      </c>
      <c r="AV88" s="16" t="e">
        <f>LARGE($D88:$AE88,14)</f>
        <v>#NUM!</v>
      </c>
      <c r="AW88" s="13" t="s">
        <v>54</v>
      </c>
      <c r="AX88" s="20" t="e">
        <f>VLOOKUP(B88,prot!A:I,9,FALSE)</f>
        <v>#N/A</v>
      </c>
      <c r="AY88" s="10" t="b">
        <f t="shared" si="6"/>
        <v>1</v>
      </c>
      <c r="AZ88" s="9">
        <f t="shared" si="7"/>
        <v>0</v>
      </c>
    </row>
    <row r="89" spans="1:52" ht="12.75" customHeight="1" hidden="1">
      <c r="A89" s="7">
        <v>19</v>
      </c>
      <c r="B89" s="4" t="s">
        <v>127</v>
      </c>
      <c r="C89" s="5">
        <v>1942</v>
      </c>
      <c r="D89" s="5" t="s">
        <v>79</v>
      </c>
      <c r="E89" s="5" t="s">
        <v>79</v>
      </c>
      <c r="F89" s="5" t="s">
        <v>79</v>
      </c>
      <c r="G89" s="5" t="s">
        <v>79</v>
      </c>
      <c r="H89" s="40" t="s">
        <v>79</v>
      </c>
      <c r="I89" s="40" t="s">
        <v>79</v>
      </c>
      <c r="J89" s="19" t="s">
        <v>79</v>
      </c>
      <c r="K89" s="19" t="s">
        <v>79</v>
      </c>
      <c r="L89" s="19" t="s">
        <v>79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"/>
      <c r="Z89" s="19"/>
      <c r="AA89" s="19"/>
      <c r="AB89" s="19"/>
      <c r="AC89" s="19"/>
      <c r="AD89" s="19"/>
      <c r="AE89" s="19"/>
      <c r="AF89" s="19">
        <f>SUM(D89:AE89)</f>
        <v>0</v>
      </c>
      <c r="AG89" s="29">
        <f t="shared" si="8"/>
        <v>0</v>
      </c>
      <c r="AH89" s="22">
        <f>IF(AZ89=0,"",AZ89)</f>
      </c>
      <c r="AI89" s="16" t="e">
        <f>LARGE($D89:$AE89,1)</f>
        <v>#NUM!</v>
      </c>
      <c r="AJ89" s="16" t="e">
        <f>LARGE($D89:$AE89,2)</f>
        <v>#NUM!</v>
      </c>
      <c r="AK89" s="16" t="e">
        <f>LARGE($D89:$AE89,3)</f>
        <v>#NUM!</v>
      </c>
      <c r="AL89" s="16" t="e">
        <f>LARGE($D89:$AE89,4)</f>
        <v>#NUM!</v>
      </c>
      <c r="AM89" s="16" t="e">
        <f>LARGE($D89:$AE89,5)</f>
        <v>#NUM!</v>
      </c>
      <c r="AN89" s="16" t="e">
        <f>LARGE($D89:$AE89,6)</f>
        <v>#NUM!</v>
      </c>
      <c r="AO89" s="16" t="e">
        <f>LARGE($D89:$AE89,7)</f>
        <v>#NUM!</v>
      </c>
      <c r="AP89" s="16" t="e">
        <f>LARGE($D89:$AE89,8)</f>
        <v>#NUM!</v>
      </c>
      <c r="AQ89" s="16" t="e">
        <f>LARGE($D89:$AE89,9)</f>
        <v>#NUM!</v>
      </c>
      <c r="AR89" s="16" t="e">
        <f>LARGE($D89:$AE89,10)</f>
        <v>#NUM!</v>
      </c>
      <c r="AS89" s="16" t="e">
        <f>LARGE($D89:$AE89,11)</f>
        <v>#NUM!</v>
      </c>
      <c r="AT89" s="16" t="e">
        <f>LARGE($D89:$AE89,12)</f>
        <v>#NUM!</v>
      </c>
      <c r="AU89" s="16" t="e">
        <f>LARGE($D89:$AE89,13)</f>
        <v>#NUM!</v>
      </c>
      <c r="AV89" s="16" t="e">
        <f>LARGE($D89:$AE89,14)</f>
        <v>#NUM!</v>
      </c>
      <c r="AW89" s="13" t="s">
        <v>54</v>
      </c>
      <c r="AX89" s="20" t="e">
        <f>VLOOKUP(B89,prot!A:I,9,FALSE)</f>
        <v>#N/A</v>
      </c>
      <c r="AY89" s="10" t="b">
        <f t="shared" si="6"/>
        <v>1</v>
      </c>
      <c r="AZ89" s="9">
        <f t="shared" si="7"/>
        <v>0</v>
      </c>
    </row>
    <row r="90" spans="1:52" ht="12.75" customHeight="1" hidden="1">
      <c r="A90" s="7">
        <v>20</v>
      </c>
      <c r="B90" s="1" t="s">
        <v>131</v>
      </c>
      <c r="C90" s="1">
        <v>1938</v>
      </c>
      <c r="D90" s="1" t="s">
        <v>79</v>
      </c>
      <c r="E90" s="1" t="s">
        <v>79</v>
      </c>
      <c r="F90" s="1" t="s">
        <v>79</v>
      </c>
      <c r="G90" s="1" t="s">
        <v>79</v>
      </c>
      <c r="H90" s="40" t="s">
        <v>79</v>
      </c>
      <c r="I90" s="40" t="s">
        <v>79</v>
      </c>
      <c r="J90" s="19" t="s">
        <v>79</v>
      </c>
      <c r="K90" s="19" t="s">
        <v>79</v>
      </c>
      <c r="L90" s="19" t="s">
        <v>79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"/>
      <c r="Z90" s="19"/>
      <c r="AA90" s="19"/>
      <c r="AB90" s="19"/>
      <c r="AC90" s="19"/>
      <c r="AD90" s="19"/>
      <c r="AE90" s="19"/>
      <c r="AF90" s="19">
        <f>SUM(D90:AE90)</f>
        <v>0</v>
      </c>
      <c r="AG90" s="29">
        <f t="shared" si="8"/>
        <v>0</v>
      </c>
      <c r="AH90" s="22">
        <f t="shared" si="9"/>
      </c>
      <c r="AI90" s="16" t="e">
        <f>LARGE($D90:$AE90,1)</f>
        <v>#NUM!</v>
      </c>
      <c r="AJ90" s="16" t="e">
        <f>LARGE($D90:$AE90,2)</f>
        <v>#NUM!</v>
      </c>
      <c r="AK90" s="16" t="e">
        <f>LARGE($D90:$AE90,3)</f>
        <v>#NUM!</v>
      </c>
      <c r="AL90" s="16" t="e">
        <f>LARGE($D90:$AE90,4)</f>
        <v>#NUM!</v>
      </c>
      <c r="AM90" s="16" t="e">
        <f>LARGE($D90:$AE90,5)</f>
        <v>#NUM!</v>
      </c>
      <c r="AN90" s="16" t="e">
        <f>LARGE($D90:$AE90,6)</f>
        <v>#NUM!</v>
      </c>
      <c r="AO90" s="16" t="e">
        <f>LARGE($D90:$AE90,7)</f>
        <v>#NUM!</v>
      </c>
      <c r="AP90" s="16" t="e">
        <f>LARGE($D90:$AE90,8)</f>
        <v>#NUM!</v>
      </c>
      <c r="AQ90" s="16" t="e">
        <f>LARGE($D90:$AE90,9)</f>
        <v>#NUM!</v>
      </c>
      <c r="AR90" s="16" t="e">
        <f>LARGE($D90:$AE90,10)</f>
        <v>#NUM!</v>
      </c>
      <c r="AS90" s="16" t="e">
        <f>LARGE($D90:$AE90,11)</f>
        <v>#NUM!</v>
      </c>
      <c r="AT90" s="16" t="e">
        <f>LARGE($D90:$AE90,12)</f>
        <v>#NUM!</v>
      </c>
      <c r="AU90" s="16" t="e">
        <f>LARGE($D90:$AE90,13)</f>
        <v>#NUM!</v>
      </c>
      <c r="AV90" s="16" t="e">
        <f>LARGE($D90:$AE90,14)</f>
        <v>#NUM!</v>
      </c>
      <c r="AW90" s="13" t="s">
        <v>54</v>
      </c>
      <c r="AX90" s="20" t="e">
        <f>VLOOKUP(B90,prot!A:I,9,FALSE)</f>
        <v>#N/A</v>
      </c>
      <c r="AY90" s="10" t="b">
        <f t="shared" si="6"/>
        <v>1</v>
      </c>
      <c r="AZ90" s="9">
        <f t="shared" si="7"/>
        <v>0</v>
      </c>
    </row>
    <row r="91" spans="1:52" ht="12.75" customHeight="1">
      <c r="A91" s="7"/>
      <c r="B91" s="62" t="s">
        <v>9</v>
      </c>
      <c r="C91" s="63"/>
      <c r="D91" s="48" t="s">
        <v>79</v>
      </c>
      <c r="E91" s="48" t="s">
        <v>79</v>
      </c>
      <c r="F91" s="48" t="s">
        <v>79</v>
      </c>
      <c r="G91" s="48" t="s">
        <v>79</v>
      </c>
      <c r="H91" s="40" t="s">
        <v>79</v>
      </c>
      <c r="I91" s="40" t="s">
        <v>79</v>
      </c>
      <c r="J91" s="19" t="s">
        <v>79</v>
      </c>
      <c r="K91" s="19" t="s">
        <v>79</v>
      </c>
      <c r="L91" s="19" t="s">
        <v>79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"/>
      <c r="Z91" s="19"/>
      <c r="AA91" s="19"/>
      <c r="AB91" s="19"/>
      <c r="AC91" s="19"/>
      <c r="AD91" s="19"/>
      <c r="AE91" s="19"/>
      <c r="AF91" s="19">
        <f>SUM(D91:AE91)</f>
        <v>0</v>
      </c>
      <c r="AG91" s="29">
        <f t="shared" si="8"/>
        <v>0</v>
      </c>
      <c r="AH91" s="22">
        <f t="shared" si="9"/>
      </c>
      <c r="AI91" s="16" t="e">
        <f>LARGE($D91:$AE91,1)</f>
        <v>#NUM!</v>
      </c>
      <c r="AJ91" s="16" t="e">
        <f>LARGE($D91:$AE91,2)</f>
        <v>#NUM!</v>
      </c>
      <c r="AK91" s="16" t="e">
        <f>LARGE($D91:$AE91,3)</f>
        <v>#NUM!</v>
      </c>
      <c r="AL91" s="16" t="e">
        <f>LARGE($D91:$AE91,4)</f>
        <v>#NUM!</v>
      </c>
      <c r="AM91" s="16" t="e">
        <f>LARGE($D91:$AE91,5)</f>
        <v>#NUM!</v>
      </c>
      <c r="AN91" s="16" t="e">
        <f>LARGE($D91:$AE91,6)</f>
        <v>#NUM!</v>
      </c>
      <c r="AO91" s="16" t="e">
        <f>LARGE($D91:$AE91,7)</f>
        <v>#NUM!</v>
      </c>
      <c r="AP91" s="16" t="e">
        <f>LARGE($D91:$AE91,8)</f>
        <v>#NUM!</v>
      </c>
      <c r="AQ91" s="16" t="e">
        <f>LARGE($D91:$AE91,9)</f>
        <v>#NUM!</v>
      </c>
      <c r="AR91" s="16" t="e">
        <f>LARGE($D91:$AE91,10)</f>
        <v>#NUM!</v>
      </c>
      <c r="AS91" s="16" t="e">
        <f>LARGE($D91:$AE91,11)</f>
        <v>#NUM!</v>
      </c>
      <c r="AT91" s="16" t="e">
        <f>LARGE($D91:$AE91,12)</f>
        <v>#NUM!</v>
      </c>
      <c r="AU91" s="16" t="e">
        <f>LARGE($D91:$AE91,13)</f>
        <v>#NUM!</v>
      </c>
      <c r="AV91" s="16" t="e">
        <f>LARGE($D91:$AE91,14)</f>
        <v>#NUM!</v>
      </c>
      <c r="AW91" s="13" t="s">
        <v>54</v>
      </c>
      <c r="AX91" s="20" t="e">
        <f>VLOOKUP(B91,prot!A:I,9,FALSE)</f>
        <v>#N/A</v>
      </c>
      <c r="AY91" s="10" t="b">
        <f t="shared" si="6"/>
        <v>1</v>
      </c>
      <c r="AZ91" s="9">
        <f t="shared" si="7"/>
        <v>0</v>
      </c>
    </row>
    <row r="92" spans="1:52" ht="12.75" customHeight="1">
      <c r="A92" s="3">
        <v>1</v>
      </c>
      <c r="B92" s="1" t="s">
        <v>56</v>
      </c>
      <c r="C92" s="1">
        <v>1979</v>
      </c>
      <c r="D92" s="1">
        <v>1044</v>
      </c>
      <c r="E92" s="1">
        <v>1044</v>
      </c>
      <c r="F92" s="1" t="s">
        <v>79</v>
      </c>
      <c r="G92" s="1">
        <v>1044</v>
      </c>
      <c r="H92" s="40">
        <v>1044</v>
      </c>
      <c r="I92" s="40">
        <v>1044</v>
      </c>
      <c r="J92" s="19">
        <v>1044</v>
      </c>
      <c r="K92" s="19">
        <v>1044</v>
      </c>
      <c r="L92" s="19">
        <v>1044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"/>
      <c r="Z92" s="19"/>
      <c r="AA92" s="19"/>
      <c r="AB92" s="19"/>
      <c r="AC92" s="19"/>
      <c r="AD92" s="19"/>
      <c r="AE92" s="19"/>
      <c r="AF92" s="19">
        <f>SUM(D92:AE92)</f>
        <v>8352</v>
      </c>
      <c r="AG92" s="19">
        <f>SUMIF(AI92:AQ92,"&gt;0")</f>
        <v>8352</v>
      </c>
      <c r="AH92" s="22">
        <f t="shared" si="9"/>
      </c>
      <c r="AI92" s="16">
        <f>LARGE($D92:$AE92,1)</f>
        <v>1044</v>
      </c>
      <c r="AJ92" s="16">
        <f>LARGE($D92:$AE92,2)</f>
        <v>1044</v>
      </c>
      <c r="AK92" s="16">
        <f>LARGE($D92:$AE92,3)</f>
        <v>1044</v>
      </c>
      <c r="AL92" s="16">
        <f>LARGE($D92:$AE92,4)</f>
        <v>1044</v>
      </c>
      <c r="AM92" s="16">
        <f>LARGE($D92:$AE92,5)</f>
        <v>1044</v>
      </c>
      <c r="AN92" s="16">
        <f>LARGE($D92:$AE92,6)</f>
        <v>1044</v>
      </c>
      <c r="AO92" s="16">
        <f>LARGE($D92:$AE92,7)</f>
        <v>1044</v>
      </c>
      <c r="AP92" s="16">
        <f>LARGE($D92:$AE92,8)</f>
        <v>1044</v>
      </c>
      <c r="AQ92" s="16" t="e">
        <f>LARGE($D92:$AE92,9)</f>
        <v>#NUM!</v>
      </c>
      <c r="AR92" s="16" t="e">
        <f>LARGE($D92:$AE92,10)</f>
        <v>#NUM!</v>
      </c>
      <c r="AS92" s="16" t="e">
        <f>LARGE($D92:$AE92,11)</f>
        <v>#NUM!</v>
      </c>
      <c r="AT92" s="16" t="e">
        <f>LARGE($D92:$AE92,12)</f>
        <v>#NUM!</v>
      </c>
      <c r="AU92" s="16" t="e">
        <f>LARGE($D92:$AE92,13)</f>
        <v>#NUM!</v>
      </c>
      <c r="AV92" s="16" t="e">
        <f>LARGE($D92:$AE92,14)</f>
        <v>#NUM!</v>
      </c>
      <c r="AW92" s="13" t="s">
        <v>54</v>
      </c>
      <c r="AX92" s="20" t="e">
        <f>VLOOKUP(B92,prot!A:I,9,FALSE)</f>
        <v>#N/A</v>
      </c>
      <c r="AY92" s="10" t="b">
        <f t="shared" si="6"/>
        <v>1</v>
      </c>
      <c r="AZ92" s="9">
        <f t="shared" si="7"/>
        <v>0</v>
      </c>
    </row>
    <row r="93" spans="1:52" ht="12.75" customHeight="1">
      <c r="A93" s="3">
        <v>2</v>
      </c>
      <c r="B93" s="4" t="s">
        <v>61</v>
      </c>
      <c r="C93" s="4">
        <v>1978</v>
      </c>
      <c r="D93" s="4">
        <v>866.2926652142337</v>
      </c>
      <c r="E93" s="4">
        <v>870.3065035415325</v>
      </c>
      <c r="F93" s="4">
        <v>1051</v>
      </c>
      <c r="G93" s="4">
        <v>1040.5580993520516</v>
      </c>
      <c r="H93" s="40" t="s">
        <v>79</v>
      </c>
      <c r="I93" s="40">
        <v>918.4325508607199</v>
      </c>
      <c r="J93" s="19" t="s">
        <v>79</v>
      </c>
      <c r="K93" s="19">
        <v>785.0209376422395</v>
      </c>
      <c r="L93" s="19">
        <v>869.2054054054053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"/>
      <c r="Z93" s="19"/>
      <c r="AA93" s="19"/>
      <c r="AB93" s="19"/>
      <c r="AC93" s="19"/>
      <c r="AD93" s="19"/>
      <c r="AE93" s="19"/>
      <c r="AF93" s="19">
        <f>SUM(D93:AE93)</f>
        <v>6400.816162016182</v>
      </c>
      <c r="AG93" s="19">
        <f>SUMIF(AI93:AQ93,"&gt;0")</f>
        <v>6400.816162016183</v>
      </c>
      <c r="AH93" s="22">
        <f t="shared" si="9"/>
      </c>
      <c r="AI93" s="16">
        <f>LARGE($D93:$AE93,1)</f>
        <v>1051</v>
      </c>
      <c r="AJ93" s="16">
        <f>LARGE($D93:$AE93,2)</f>
        <v>1040.5580993520516</v>
      </c>
      <c r="AK93" s="16">
        <f>LARGE($D93:$AE93,3)</f>
        <v>918.4325508607199</v>
      </c>
      <c r="AL93" s="16">
        <f>LARGE($D93:$AE93,4)</f>
        <v>870.3065035415325</v>
      </c>
      <c r="AM93" s="16">
        <f>LARGE($D93:$AE93,5)</f>
        <v>869.2054054054053</v>
      </c>
      <c r="AN93" s="16">
        <f>LARGE($D93:$AE93,6)</f>
        <v>866.2926652142337</v>
      </c>
      <c r="AO93" s="16">
        <f>LARGE($D93:$AE93,7)</f>
        <v>785.0209376422395</v>
      </c>
      <c r="AP93" s="16" t="e">
        <f>LARGE($D93:$AE93,8)</f>
        <v>#NUM!</v>
      </c>
      <c r="AQ93" s="16" t="e">
        <f>LARGE($D93:$AE93,9)</f>
        <v>#NUM!</v>
      </c>
      <c r="AR93" s="16" t="e">
        <f>LARGE($D93:$AE93,10)</f>
        <v>#NUM!</v>
      </c>
      <c r="AS93" s="16" t="e">
        <f>LARGE($D93:$AE93,11)</f>
        <v>#NUM!</v>
      </c>
      <c r="AT93" s="16" t="e">
        <f>LARGE($D93:$AE93,12)</f>
        <v>#NUM!</v>
      </c>
      <c r="AU93" s="16" t="e">
        <f>LARGE($D93:$AE93,13)</f>
        <v>#NUM!</v>
      </c>
      <c r="AV93" s="16" t="e">
        <f>LARGE($D93:$AE93,14)</f>
        <v>#NUM!</v>
      </c>
      <c r="AW93" s="13" t="s">
        <v>54</v>
      </c>
      <c r="AX93" s="20" t="e">
        <f>VLOOKUP(B93,prot!A:I,9,FALSE)</f>
        <v>#N/A</v>
      </c>
      <c r="AY93" s="10" t="b">
        <f t="shared" si="6"/>
        <v>1</v>
      </c>
      <c r="AZ93" s="9">
        <f t="shared" si="7"/>
        <v>0</v>
      </c>
    </row>
    <row r="94" spans="1:52" ht="12.75" customHeight="1">
      <c r="A94" s="3">
        <v>4</v>
      </c>
      <c r="B94" s="4" t="s">
        <v>101</v>
      </c>
      <c r="C94" s="4">
        <v>1978</v>
      </c>
      <c r="D94" s="4" t="s">
        <v>79</v>
      </c>
      <c r="E94" s="4" t="s">
        <v>79</v>
      </c>
      <c r="F94" s="4">
        <v>639.6618765849535</v>
      </c>
      <c r="G94" s="4" t="s">
        <v>79</v>
      </c>
      <c r="H94" s="40" t="s">
        <v>79</v>
      </c>
      <c r="I94" s="40" t="s">
        <v>79</v>
      </c>
      <c r="J94" s="19" t="s">
        <v>79</v>
      </c>
      <c r="K94" s="19">
        <v>566.0292090580899</v>
      </c>
      <c r="L94" s="19">
        <v>656.0412511332729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"/>
      <c r="Z94" s="19"/>
      <c r="AA94" s="19"/>
      <c r="AB94" s="19"/>
      <c r="AC94" s="19"/>
      <c r="AD94" s="19"/>
      <c r="AE94" s="19"/>
      <c r="AF94" s="19">
        <f>SUM(D94:AE94)</f>
        <v>1861.7323367763163</v>
      </c>
      <c r="AG94" s="19">
        <f>SUMIF(AI94:AQ94,"&gt;0")</f>
        <v>1861.7323367763163</v>
      </c>
      <c r="AH94" s="22">
        <f t="shared" si="9"/>
      </c>
      <c r="AI94" s="16">
        <f>LARGE($D94:$AE94,1)</f>
        <v>656.0412511332729</v>
      </c>
      <c r="AJ94" s="16">
        <f>LARGE($D94:$AE94,2)</f>
        <v>639.6618765849535</v>
      </c>
      <c r="AK94" s="16">
        <f>LARGE($D94:$AE94,3)</f>
        <v>566.0292090580899</v>
      </c>
      <c r="AL94" s="16" t="e">
        <f>LARGE($D94:$AE94,4)</f>
        <v>#NUM!</v>
      </c>
      <c r="AM94" s="16" t="e">
        <f>LARGE($D94:$AE94,5)</f>
        <v>#NUM!</v>
      </c>
      <c r="AN94" s="16" t="e">
        <f>LARGE($D94:$AE94,6)</f>
        <v>#NUM!</v>
      </c>
      <c r="AO94" s="16" t="e">
        <f>LARGE($D94:$AE94,7)</f>
        <v>#NUM!</v>
      </c>
      <c r="AP94" s="16" t="e">
        <f>LARGE($D94:$AE94,8)</f>
        <v>#NUM!</v>
      </c>
      <c r="AQ94" s="16" t="e">
        <f>LARGE($D94:$AE94,9)</f>
        <v>#NUM!</v>
      </c>
      <c r="AR94" s="16" t="e">
        <f>LARGE($D94:$AE94,10)</f>
        <v>#NUM!</v>
      </c>
      <c r="AS94" s="16" t="e">
        <f>LARGE($D94:$AE94,11)</f>
        <v>#NUM!</v>
      </c>
      <c r="AT94" s="16" t="e">
        <f>LARGE($D94:$AE94,12)</f>
        <v>#NUM!</v>
      </c>
      <c r="AU94" s="16" t="e">
        <f>LARGE($D94:$AE94,13)</f>
        <v>#NUM!</v>
      </c>
      <c r="AV94" s="16" t="e">
        <f>LARGE($D94:$AE94,14)</f>
        <v>#NUM!</v>
      </c>
      <c r="AW94" s="13" t="s">
        <v>54</v>
      </c>
      <c r="AX94" s="20" t="e">
        <f>VLOOKUP(B94,prot!A:I,9,FALSE)</f>
        <v>#N/A</v>
      </c>
      <c r="AY94" s="10" t="b">
        <f t="shared" si="6"/>
        <v>1</v>
      </c>
      <c r="AZ94" s="9">
        <f t="shared" si="7"/>
        <v>0</v>
      </c>
    </row>
    <row r="95" spans="1:52" ht="12.75" customHeight="1">
      <c r="A95" s="3">
        <v>3</v>
      </c>
      <c r="B95" s="4" t="s">
        <v>18</v>
      </c>
      <c r="C95" s="4">
        <v>1969</v>
      </c>
      <c r="D95" s="4" t="s">
        <v>79</v>
      </c>
      <c r="E95" s="4" t="s">
        <v>79</v>
      </c>
      <c r="F95" s="4" t="s">
        <v>79</v>
      </c>
      <c r="G95" s="4" t="s">
        <v>79</v>
      </c>
      <c r="H95" s="40">
        <v>736.0189297415363</v>
      </c>
      <c r="I95" s="40" t="s">
        <v>79</v>
      </c>
      <c r="J95" s="19" t="s">
        <v>79</v>
      </c>
      <c r="K95" s="19" t="s">
        <v>79</v>
      </c>
      <c r="L95" s="19" t="s">
        <v>79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"/>
      <c r="Z95" s="19"/>
      <c r="AA95" s="19"/>
      <c r="AB95" s="19"/>
      <c r="AC95" s="19"/>
      <c r="AD95" s="19"/>
      <c r="AE95" s="19"/>
      <c r="AF95" s="19">
        <f>SUM(D95:AE95)</f>
        <v>736.0189297415363</v>
      </c>
      <c r="AG95" s="19">
        <f>SUMIF(AI95:AQ95,"&gt;0")</f>
        <v>736.0189297415363</v>
      </c>
      <c r="AH95" s="22">
        <f t="shared" si="9"/>
      </c>
      <c r="AI95" s="16">
        <f>LARGE($D95:$AE95,1)</f>
        <v>736.0189297415363</v>
      </c>
      <c r="AJ95" s="16" t="e">
        <f>LARGE($D95:$AE95,2)</f>
        <v>#NUM!</v>
      </c>
      <c r="AK95" s="16" t="e">
        <f>LARGE($D95:$AE95,3)</f>
        <v>#NUM!</v>
      </c>
      <c r="AL95" s="16" t="e">
        <f>LARGE($D95:$AE95,4)</f>
        <v>#NUM!</v>
      </c>
      <c r="AM95" s="16" t="e">
        <f>LARGE($D95:$AE95,5)</f>
        <v>#NUM!</v>
      </c>
      <c r="AN95" s="16" t="e">
        <f>LARGE($D95:$AE95,6)</f>
        <v>#NUM!</v>
      </c>
      <c r="AO95" s="16" t="e">
        <f>LARGE($D95:$AE95,7)</f>
        <v>#NUM!</v>
      </c>
      <c r="AP95" s="16" t="e">
        <f>LARGE($D95:$AE95,8)</f>
        <v>#NUM!</v>
      </c>
      <c r="AQ95" s="16" t="e">
        <f>LARGE($D95:$AE95,9)</f>
        <v>#NUM!</v>
      </c>
      <c r="AR95" s="16" t="e">
        <f>LARGE($D95:$AE95,10)</f>
        <v>#NUM!</v>
      </c>
      <c r="AS95" s="16" t="e">
        <f>LARGE($D95:$AE95,11)</f>
        <v>#NUM!</v>
      </c>
      <c r="AT95" s="16" t="e">
        <f>LARGE($D95:$AE95,12)</f>
        <v>#NUM!</v>
      </c>
      <c r="AU95" s="16" t="e">
        <f>LARGE($D95:$AE95,13)</f>
        <v>#NUM!</v>
      </c>
      <c r="AV95" s="16" t="e">
        <f>LARGE($D95:$AE95,14)</f>
        <v>#NUM!</v>
      </c>
      <c r="AW95" s="13" t="s">
        <v>54</v>
      </c>
      <c r="AX95" s="20" t="e">
        <f>VLOOKUP(B95,prot!A:I,9,FALSE)</f>
        <v>#N/A</v>
      </c>
      <c r="AY95" s="10" t="b">
        <f t="shared" si="6"/>
        <v>1</v>
      </c>
      <c r="AZ95" s="9">
        <f t="shared" si="7"/>
        <v>0</v>
      </c>
    </row>
    <row r="96" spans="1:52" ht="12.75" customHeight="1">
      <c r="A96" s="3">
        <v>7</v>
      </c>
      <c r="B96" s="4" t="s">
        <v>170</v>
      </c>
      <c r="C96" s="4">
        <v>1983</v>
      </c>
      <c r="D96" s="4" t="s">
        <v>79</v>
      </c>
      <c r="E96" s="4" t="s">
        <v>79</v>
      </c>
      <c r="F96" s="4" t="s">
        <v>79</v>
      </c>
      <c r="G96" s="4" t="s">
        <v>79</v>
      </c>
      <c r="H96" s="40" t="s">
        <v>79</v>
      </c>
      <c r="I96" s="40" t="s">
        <v>79</v>
      </c>
      <c r="J96" s="19" t="s">
        <v>79</v>
      </c>
      <c r="K96" s="19" t="s">
        <v>79</v>
      </c>
      <c r="L96" s="19">
        <v>524.4734876773712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"/>
      <c r="Z96" s="19"/>
      <c r="AA96" s="19"/>
      <c r="AB96" s="19"/>
      <c r="AC96" s="19"/>
      <c r="AD96" s="19"/>
      <c r="AE96" s="19"/>
      <c r="AF96" s="19">
        <f>SUM(D96:AE96)</f>
        <v>524.4734876773712</v>
      </c>
      <c r="AG96" s="29">
        <f>SUMIF(AI96:AQ96,"&gt;0")</f>
        <v>524.4734876773712</v>
      </c>
      <c r="AH96" s="22">
        <f>IF(AZ96=0,"",AZ96)</f>
      </c>
      <c r="AI96" s="16">
        <f>LARGE($D96:$AE96,1)</f>
        <v>524.4734876773712</v>
      </c>
      <c r="AJ96" s="16" t="e">
        <f>LARGE($D96:$AE96,2)</f>
        <v>#NUM!</v>
      </c>
      <c r="AK96" s="16" t="e">
        <f>LARGE($D96:$AE96,3)</f>
        <v>#NUM!</v>
      </c>
      <c r="AL96" s="16" t="e">
        <f>LARGE($D96:$AE96,4)</f>
        <v>#NUM!</v>
      </c>
      <c r="AM96" s="16" t="e">
        <f>LARGE($D96:$AE96,5)</f>
        <v>#NUM!</v>
      </c>
      <c r="AN96" s="16" t="e">
        <f>LARGE($D96:$AE96,6)</f>
        <v>#NUM!</v>
      </c>
      <c r="AO96" s="16" t="e">
        <f>LARGE($D96:$AE96,7)</f>
        <v>#NUM!</v>
      </c>
      <c r="AP96" s="16" t="e">
        <f>LARGE($D96:$AE96,8)</f>
        <v>#NUM!</v>
      </c>
      <c r="AQ96" s="16" t="e">
        <f>LARGE($D96:$AE96,9)</f>
        <v>#NUM!</v>
      </c>
      <c r="AR96" s="16" t="e">
        <f>LARGE($D96:$AE96,10)</f>
        <v>#NUM!</v>
      </c>
      <c r="AS96" s="16" t="e">
        <f>LARGE($D96:$AE96,11)</f>
        <v>#NUM!</v>
      </c>
      <c r="AT96" s="16" t="e">
        <f>LARGE($D96:$AE96,12)</f>
        <v>#NUM!</v>
      </c>
      <c r="AU96" s="16" t="e">
        <f>LARGE($D96:$AE96,13)</f>
        <v>#NUM!</v>
      </c>
      <c r="AV96" s="16" t="e">
        <f>LARGE($D96:$AE96,14)</f>
        <v>#NUM!</v>
      </c>
      <c r="AW96" s="13" t="s">
        <v>54</v>
      </c>
      <c r="AX96" s="20" t="e">
        <f>VLOOKUP(B96,prot!A:I,9,FALSE)</f>
        <v>#N/A</v>
      </c>
      <c r="AY96" s="10" t="b">
        <f t="shared" si="6"/>
        <v>1</v>
      </c>
      <c r="AZ96" s="9">
        <f t="shared" si="7"/>
        <v>0</v>
      </c>
    </row>
    <row r="97" spans="1:52" ht="12.75" customHeight="1" hidden="1">
      <c r="A97" s="3">
        <v>5</v>
      </c>
      <c r="B97" s="4" t="s">
        <v>91</v>
      </c>
      <c r="C97" s="4">
        <v>1974</v>
      </c>
      <c r="D97" s="4" t="s">
        <v>79</v>
      </c>
      <c r="E97" s="4" t="s">
        <v>79</v>
      </c>
      <c r="F97" s="4" t="s">
        <v>79</v>
      </c>
      <c r="G97" s="4" t="s">
        <v>79</v>
      </c>
      <c r="H97" s="40" t="s">
        <v>79</v>
      </c>
      <c r="I97" s="40" t="s">
        <v>79</v>
      </c>
      <c r="J97" s="19" t="s">
        <v>79</v>
      </c>
      <c r="K97" s="19" t="s">
        <v>79</v>
      </c>
      <c r="L97" s="19" t="s">
        <v>79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"/>
      <c r="Z97" s="19"/>
      <c r="AA97" s="19"/>
      <c r="AB97" s="19"/>
      <c r="AC97" s="19"/>
      <c r="AD97" s="19"/>
      <c r="AE97" s="19"/>
      <c r="AF97" s="19">
        <f>SUM(D97:AE97)</f>
        <v>0</v>
      </c>
      <c r="AG97" s="29">
        <f>SUMIF(AI97:AQ97,"&gt;0")</f>
        <v>0</v>
      </c>
      <c r="AH97" s="22">
        <f>IF(AZ97=0,"",AZ97)</f>
      </c>
      <c r="AI97" s="16" t="e">
        <f>LARGE($D97:$AE97,1)</f>
        <v>#NUM!</v>
      </c>
      <c r="AJ97" s="16" t="e">
        <f>LARGE($D97:$AE97,2)</f>
        <v>#NUM!</v>
      </c>
      <c r="AK97" s="16" t="e">
        <f>LARGE($D97:$AE97,3)</f>
        <v>#NUM!</v>
      </c>
      <c r="AL97" s="16" t="e">
        <f>LARGE($D97:$AE97,4)</f>
        <v>#NUM!</v>
      </c>
      <c r="AM97" s="16" t="e">
        <f>LARGE($D97:$AE97,5)</f>
        <v>#NUM!</v>
      </c>
      <c r="AN97" s="16" t="e">
        <f>LARGE($D97:$AE97,6)</f>
        <v>#NUM!</v>
      </c>
      <c r="AO97" s="16" t="e">
        <f>LARGE($D97:$AE97,7)</f>
        <v>#NUM!</v>
      </c>
      <c r="AP97" s="16" t="e">
        <f>LARGE($D97:$AE97,8)</f>
        <v>#NUM!</v>
      </c>
      <c r="AQ97" s="16" t="e">
        <f>LARGE($D97:$AE97,9)</f>
        <v>#NUM!</v>
      </c>
      <c r="AR97" s="16" t="e">
        <f>LARGE($D97:$AE97,10)</f>
        <v>#NUM!</v>
      </c>
      <c r="AS97" s="16" t="e">
        <f>LARGE($D97:$AE97,11)</f>
        <v>#NUM!</v>
      </c>
      <c r="AT97" s="16" t="e">
        <f>LARGE($D97:$AE97,12)</f>
        <v>#NUM!</v>
      </c>
      <c r="AU97" s="16" t="e">
        <f>LARGE($D97:$AE97,13)</f>
        <v>#NUM!</v>
      </c>
      <c r="AV97" s="16" t="e">
        <f>LARGE($D97:$AE97,14)</f>
        <v>#NUM!</v>
      </c>
      <c r="AW97" s="13" t="s">
        <v>54</v>
      </c>
      <c r="AX97" s="20" t="e">
        <f>VLOOKUP(B97,prot!A:I,9,FALSE)</f>
        <v>#N/A</v>
      </c>
      <c r="AY97" s="10" t="b">
        <f t="shared" si="6"/>
        <v>1</v>
      </c>
      <c r="AZ97" s="9">
        <f t="shared" si="7"/>
        <v>0</v>
      </c>
    </row>
    <row r="98" spans="1:52" ht="12.75" customHeight="1" hidden="1">
      <c r="A98" s="3">
        <v>6</v>
      </c>
      <c r="B98" s="4" t="s">
        <v>96</v>
      </c>
      <c r="C98" s="4">
        <v>1972</v>
      </c>
      <c r="D98" s="4" t="s">
        <v>79</v>
      </c>
      <c r="E98" s="4" t="s">
        <v>79</v>
      </c>
      <c r="F98" s="4" t="s">
        <v>79</v>
      </c>
      <c r="G98" s="4" t="s">
        <v>79</v>
      </c>
      <c r="H98" s="40" t="s">
        <v>79</v>
      </c>
      <c r="I98" s="40" t="s">
        <v>79</v>
      </c>
      <c r="J98" s="19" t="s">
        <v>79</v>
      </c>
      <c r="K98" s="19" t="s">
        <v>79</v>
      </c>
      <c r="L98" s="19" t="s">
        <v>79</v>
      </c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"/>
      <c r="Z98" s="19"/>
      <c r="AA98" s="19"/>
      <c r="AB98" s="19"/>
      <c r="AC98" s="19"/>
      <c r="AD98" s="19"/>
      <c r="AE98" s="19"/>
      <c r="AF98" s="19">
        <f>SUM(D98:AE98)</f>
        <v>0</v>
      </c>
      <c r="AG98" s="29">
        <f>SUMIF(AI98:AQ98,"&gt;0")</f>
        <v>0</v>
      </c>
      <c r="AH98" s="22">
        <f>IF(AZ98=0,"",AZ98)</f>
      </c>
      <c r="AI98" s="16" t="e">
        <f>LARGE($D98:$AE98,1)</f>
        <v>#NUM!</v>
      </c>
      <c r="AJ98" s="16" t="e">
        <f>LARGE($D98:$AE98,2)</f>
        <v>#NUM!</v>
      </c>
      <c r="AK98" s="16" t="e">
        <f>LARGE($D98:$AE98,3)</f>
        <v>#NUM!</v>
      </c>
      <c r="AL98" s="16" t="e">
        <f>LARGE($D98:$AE98,4)</f>
        <v>#NUM!</v>
      </c>
      <c r="AM98" s="16" t="e">
        <f>LARGE($D98:$AE98,5)</f>
        <v>#NUM!</v>
      </c>
      <c r="AN98" s="16" t="e">
        <f>LARGE($D98:$AE98,6)</f>
        <v>#NUM!</v>
      </c>
      <c r="AO98" s="16" t="e">
        <f>LARGE($D98:$AE98,7)</f>
        <v>#NUM!</v>
      </c>
      <c r="AP98" s="16" t="e">
        <f>LARGE($D98:$AE98,8)</f>
        <v>#NUM!</v>
      </c>
      <c r="AQ98" s="16" t="e">
        <f>LARGE($D98:$AE98,9)</f>
        <v>#NUM!</v>
      </c>
      <c r="AR98" s="16" t="e">
        <f>LARGE($D98:$AE98,10)</f>
        <v>#NUM!</v>
      </c>
      <c r="AS98" s="16" t="e">
        <f>LARGE($D98:$AE98,11)</f>
        <v>#NUM!</v>
      </c>
      <c r="AT98" s="16" t="e">
        <f>LARGE($D98:$AE98,12)</f>
        <v>#NUM!</v>
      </c>
      <c r="AU98" s="16" t="e">
        <f>LARGE($D98:$AE98,13)</f>
        <v>#NUM!</v>
      </c>
      <c r="AV98" s="16" t="e">
        <f>LARGE($D98:$AE98,14)</f>
        <v>#NUM!</v>
      </c>
      <c r="AW98" s="13" t="s">
        <v>54</v>
      </c>
      <c r="AX98" s="20" t="e">
        <f>VLOOKUP(B98,prot!A:I,9,FALSE)</f>
        <v>#N/A</v>
      </c>
      <c r="AY98" s="10" t="b">
        <f t="shared" si="6"/>
        <v>1</v>
      </c>
      <c r="AZ98" s="9">
        <f t="shared" si="7"/>
        <v>0</v>
      </c>
    </row>
    <row r="99" spans="1:52" ht="14.25" customHeight="1" hidden="1">
      <c r="A99" s="3">
        <v>8</v>
      </c>
      <c r="B99" s="4" t="s">
        <v>40</v>
      </c>
      <c r="C99" s="4">
        <v>1964</v>
      </c>
      <c r="D99" s="4" t="s">
        <v>79</v>
      </c>
      <c r="E99" s="4" t="s">
        <v>79</v>
      </c>
      <c r="F99" s="4" t="s">
        <v>79</v>
      </c>
      <c r="G99" s="4" t="s">
        <v>79</v>
      </c>
      <c r="H99" s="40" t="s">
        <v>79</v>
      </c>
      <c r="I99" s="40" t="s">
        <v>79</v>
      </c>
      <c r="J99" s="19" t="s">
        <v>79</v>
      </c>
      <c r="K99" s="19" t="s">
        <v>79</v>
      </c>
      <c r="L99" s="19" t="s">
        <v>79</v>
      </c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"/>
      <c r="Z99" s="19"/>
      <c r="AA99" s="19"/>
      <c r="AB99" s="19"/>
      <c r="AC99" s="19"/>
      <c r="AD99" s="19"/>
      <c r="AE99" s="19"/>
      <c r="AF99" s="19">
        <f>SUM(D99:AE99)</f>
        <v>0</v>
      </c>
      <c r="AG99" s="29">
        <f>SUMIF(AI99:AQ99,"&gt;0")</f>
        <v>0</v>
      </c>
      <c r="AH99" s="22">
        <f>IF(AZ99=0,"",AZ99)</f>
      </c>
      <c r="AI99" s="16" t="e">
        <f>LARGE($D99:$AE99,1)</f>
        <v>#NUM!</v>
      </c>
      <c r="AJ99" s="16" t="e">
        <f>LARGE($D99:$AE99,2)</f>
        <v>#NUM!</v>
      </c>
      <c r="AK99" s="16" t="e">
        <f>LARGE($D99:$AE99,3)</f>
        <v>#NUM!</v>
      </c>
      <c r="AL99" s="16" t="e">
        <f>LARGE($D99:$AE99,4)</f>
        <v>#NUM!</v>
      </c>
      <c r="AM99" s="16" t="e">
        <f>LARGE($D99:$AE99,5)</f>
        <v>#NUM!</v>
      </c>
      <c r="AN99" s="16" t="e">
        <f>LARGE($D99:$AE99,6)</f>
        <v>#NUM!</v>
      </c>
      <c r="AO99" s="16" t="e">
        <f>LARGE($D99:$AE99,7)</f>
        <v>#NUM!</v>
      </c>
      <c r="AP99" s="16" t="e">
        <f>LARGE($D99:$AE99,8)</f>
        <v>#NUM!</v>
      </c>
      <c r="AQ99" s="16" t="e">
        <f>LARGE($D99:$AE99,9)</f>
        <v>#NUM!</v>
      </c>
      <c r="AR99" s="16" t="e">
        <f>LARGE($D99:$AE99,10)</f>
        <v>#NUM!</v>
      </c>
      <c r="AS99" s="16" t="e">
        <f>LARGE($D99:$AE99,11)</f>
        <v>#NUM!</v>
      </c>
      <c r="AT99" s="16" t="e">
        <f>LARGE($D99:$AE99,12)</f>
        <v>#NUM!</v>
      </c>
      <c r="AU99" s="16" t="e">
        <f>LARGE($D99:$AE99,13)</f>
        <v>#NUM!</v>
      </c>
      <c r="AV99" s="16" t="e">
        <f>LARGE($D99:$AE99,14)</f>
        <v>#NUM!</v>
      </c>
      <c r="AW99" s="13" t="s">
        <v>54</v>
      </c>
      <c r="AX99" s="20" t="e">
        <f>VLOOKUP(B99,prot!A:I,9,FALSE)</f>
        <v>#N/A</v>
      </c>
      <c r="AY99" s="10" t="b">
        <f t="shared" si="6"/>
        <v>1</v>
      </c>
      <c r="AZ99" s="9">
        <f t="shared" si="7"/>
        <v>0</v>
      </c>
    </row>
    <row r="100" spans="1:52" ht="13.5" customHeight="1" hidden="1">
      <c r="A100" s="3">
        <v>9</v>
      </c>
      <c r="B100" s="1" t="s">
        <v>122</v>
      </c>
      <c r="C100" s="1">
        <v>1984</v>
      </c>
      <c r="D100" s="1" t="s">
        <v>79</v>
      </c>
      <c r="E100" s="1" t="s">
        <v>79</v>
      </c>
      <c r="F100" s="1" t="s">
        <v>79</v>
      </c>
      <c r="G100" s="1" t="s">
        <v>79</v>
      </c>
      <c r="H100" s="40" t="s">
        <v>79</v>
      </c>
      <c r="I100" s="40" t="s">
        <v>79</v>
      </c>
      <c r="J100" s="19" t="s">
        <v>79</v>
      </c>
      <c r="K100" s="19" t="s">
        <v>79</v>
      </c>
      <c r="L100" s="19" t="s">
        <v>79</v>
      </c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"/>
      <c r="Z100" s="19"/>
      <c r="AA100" s="19"/>
      <c r="AB100" s="19"/>
      <c r="AC100" s="19"/>
      <c r="AD100" s="19"/>
      <c r="AE100" s="19"/>
      <c r="AF100" s="19">
        <f>SUM(D100:AE100)</f>
        <v>0</v>
      </c>
      <c r="AG100" s="29">
        <f>SUMIF(AI100:AQ100,"&gt;0")</f>
        <v>0</v>
      </c>
      <c r="AH100" s="22">
        <f>IF(AZ100=0,"",AZ100)</f>
      </c>
      <c r="AI100" s="16" t="e">
        <f>LARGE($D100:$AE100,1)</f>
        <v>#NUM!</v>
      </c>
      <c r="AJ100" s="16" t="e">
        <f>LARGE($D100:$AE100,2)</f>
        <v>#NUM!</v>
      </c>
      <c r="AK100" s="16" t="e">
        <f>LARGE($D100:$AE100,3)</f>
        <v>#NUM!</v>
      </c>
      <c r="AL100" s="16" t="e">
        <f>LARGE($D100:$AE100,4)</f>
        <v>#NUM!</v>
      </c>
      <c r="AM100" s="16" t="e">
        <f>LARGE($D100:$AE100,5)</f>
        <v>#NUM!</v>
      </c>
      <c r="AN100" s="16" t="e">
        <f>LARGE($D100:$AE100,6)</f>
        <v>#NUM!</v>
      </c>
      <c r="AO100" s="16" t="e">
        <f>LARGE($D100:$AE100,7)</f>
        <v>#NUM!</v>
      </c>
      <c r="AP100" s="16" t="e">
        <f>LARGE($D100:$AE100,8)</f>
        <v>#NUM!</v>
      </c>
      <c r="AQ100" s="16" t="e">
        <f>LARGE($D100:$AE100,9)</f>
        <v>#NUM!</v>
      </c>
      <c r="AR100" s="16" t="e">
        <f>LARGE($D100:$AE100,10)</f>
        <v>#NUM!</v>
      </c>
      <c r="AS100" s="16" t="e">
        <f>LARGE($D100:$AE100,11)</f>
        <v>#NUM!</v>
      </c>
      <c r="AT100" s="16" t="e">
        <f>LARGE($D100:$AE100,12)</f>
        <v>#NUM!</v>
      </c>
      <c r="AU100" s="16" t="e">
        <f>LARGE($D100:$AE100,13)</f>
        <v>#NUM!</v>
      </c>
      <c r="AV100" s="16" t="e">
        <f>LARGE($D100:$AE100,14)</f>
        <v>#NUM!</v>
      </c>
      <c r="AW100" s="13" t="s">
        <v>54</v>
      </c>
      <c r="AX100" s="20" t="e">
        <f>VLOOKUP(B100,prot!A:I,9,FALSE)</f>
        <v>#N/A</v>
      </c>
      <c r="AY100" s="10" t="b">
        <f t="shared" si="6"/>
        <v>1</v>
      </c>
      <c r="AZ100" s="9">
        <f t="shared" si="7"/>
        <v>0</v>
      </c>
    </row>
    <row r="101" spans="1:52" ht="12.75" customHeight="1" hidden="1">
      <c r="A101" s="3">
        <v>10</v>
      </c>
      <c r="B101" s="4" t="s">
        <v>74</v>
      </c>
      <c r="C101" s="4">
        <v>1975</v>
      </c>
      <c r="D101" s="4" t="s">
        <v>79</v>
      </c>
      <c r="E101" s="4" t="s">
        <v>79</v>
      </c>
      <c r="F101" s="4" t="s">
        <v>79</v>
      </c>
      <c r="G101" s="4" t="s">
        <v>79</v>
      </c>
      <c r="H101" s="40" t="s">
        <v>79</v>
      </c>
      <c r="I101" s="40" t="s">
        <v>79</v>
      </c>
      <c r="J101" s="19" t="s">
        <v>79</v>
      </c>
      <c r="K101" s="19" t="s">
        <v>79</v>
      </c>
      <c r="L101" s="19" t="s">
        <v>79</v>
      </c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"/>
      <c r="Z101" s="19"/>
      <c r="AA101" s="19"/>
      <c r="AB101" s="19"/>
      <c r="AC101" s="19"/>
      <c r="AD101" s="19"/>
      <c r="AE101" s="19"/>
      <c r="AF101" s="19">
        <f>SUM(D101:AE101)</f>
        <v>0</v>
      </c>
      <c r="AG101" s="29">
        <f>SUMIF(AI101:AQ101,"&gt;0")</f>
        <v>0</v>
      </c>
      <c r="AH101" s="22">
        <f aca="true" t="shared" si="10" ref="AH101:AH124">IF(AZ101=0,"",AZ101)</f>
      </c>
      <c r="AI101" s="16" t="e">
        <f>LARGE($D101:$AE101,1)</f>
        <v>#NUM!</v>
      </c>
      <c r="AJ101" s="16" t="e">
        <f>LARGE($D101:$AE101,2)</f>
        <v>#NUM!</v>
      </c>
      <c r="AK101" s="16" t="e">
        <f>LARGE($D101:$AE101,3)</f>
        <v>#NUM!</v>
      </c>
      <c r="AL101" s="16" t="e">
        <f>LARGE($D101:$AE101,4)</f>
        <v>#NUM!</v>
      </c>
      <c r="AM101" s="16" t="e">
        <f>LARGE($D101:$AE101,5)</f>
        <v>#NUM!</v>
      </c>
      <c r="AN101" s="16" t="e">
        <f>LARGE($D101:$AE101,6)</f>
        <v>#NUM!</v>
      </c>
      <c r="AO101" s="16" t="e">
        <f>LARGE($D101:$AE101,7)</f>
        <v>#NUM!</v>
      </c>
      <c r="AP101" s="16" t="e">
        <f>LARGE($D101:$AE101,8)</f>
        <v>#NUM!</v>
      </c>
      <c r="AQ101" s="16" t="e">
        <f>LARGE($D101:$AE101,9)</f>
        <v>#NUM!</v>
      </c>
      <c r="AR101" s="16" t="e">
        <f>LARGE($D101:$AE101,10)</f>
        <v>#NUM!</v>
      </c>
      <c r="AS101" s="16" t="e">
        <f>LARGE($D101:$AE101,11)</f>
        <v>#NUM!</v>
      </c>
      <c r="AT101" s="16" t="e">
        <f>LARGE($D101:$AE101,12)</f>
        <v>#NUM!</v>
      </c>
      <c r="AU101" s="16" t="e">
        <f>LARGE($D101:$AE101,13)</f>
        <v>#NUM!</v>
      </c>
      <c r="AV101" s="16" t="e">
        <f>LARGE($D101:$AE101,14)</f>
        <v>#NUM!</v>
      </c>
      <c r="AW101" s="13" t="s">
        <v>54</v>
      </c>
      <c r="AX101" s="20" t="e">
        <f>VLOOKUP(B101,prot!A:I,9,FALSE)</f>
        <v>#N/A</v>
      </c>
      <c r="AY101" s="10" t="b">
        <f t="shared" si="6"/>
        <v>1</v>
      </c>
      <c r="AZ101" s="9">
        <f t="shared" si="7"/>
        <v>0</v>
      </c>
    </row>
    <row r="102" spans="1:52" ht="12.75" customHeight="1" hidden="1">
      <c r="A102" s="3">
        <v>11</v>
      </c>
      <c r="B102" s="4" t="s">
        <v>47</v>
      </c>
      <c r="C102" s="4">
        <v>1977</v>
      </c>
      <c r="D102" s="4" t="s">
        <v>79</v>
      </c>
      <c r="E102" s="4" t="s">
        <v>79</v>
      </c>
      <c r="F102" s="4" t="s">
        <v>79</v>
      </c>
      <c r="G102" s="4" t="s">
        <v>79</v>
      </c>
      <c r="H102" s="40" t="s">
        <v>79</v>
      </c>
      <c r="I102" s="40" t="s">
        <v>79</v>
      </c>
      <c r="J102" s="19" t="s">
        <v>79</v>
      </c>
      <c r="K102" s="19" t="s">
        <v>79</v>
      </c>
      <c r="L102" s="19" t="s">
        <v>79</v>
      </c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"/>
      <c r="Z102" s="19"/>
      <c r="AA102" s="19"/>
      <c r="AB102" s="19"/>
      <c r="AC102" s="19"/>
      <c r="AD102" s="19"/>
      <c r="AE102" s="19"/>
      <c r="AF102" s="19">
        <f>SUM(D102:AE102)</f>
        <v>0</v>
      </c>
      <c r="AG102" s="29">
        <f>SUMIF(AI102:AQ102,"&gt;0")</f>
        <v>0</v>
      </c>
      <c r="AH102" s="22">
        <f t="shared" si="10"/>
      </c>
      <c r="AI102" s="16" t="e">
        <f>LARGE($D102:$AE102,1)</f>
        <v>#NUM!</v>
      </c>
      <c r="AJ102" s="16" t="e">
        <f>LARGE($D102:$AE102,2)</f>
        <v>#NUM!</v>
      </c>
      <c r="AK102" s="16" t="e">
        <f>LARGE($D102:$AE102,3)</f>
        <v>#NUM!</v>
      </c>
      <c r="AL102" s="16" t="e">
        <f>LARGE($D102:$AE102,4)</f>
        <v>#NUM!</v>
      </c>
      <c r="AM102" s="16" t="e">
        <f>LARGE($D102:$AE102,5)</f>
        <v>#NUM!</v>
      </c>
      <c r="AN102" s="16" t="e">
        <f>LARGE($D102:$AE102,6)</f>
        <v>#NUM!</v>
      </c>
      <c r="AO102" s="16" t="e">
        <f>LARGE($D102:$AE102,7)</f>
        <v>#NUM!</v>
      </c>
      <c r="AP102" s="16" t="e">
        <f>LARGE($D102:$AE102,8)</f>
        <v>#NUM!</v>
      </c>
      <c r="AQ102" s="16" t="e">
        <f>LARGE($D102:$AE102,9)</f>
        <v>#NUM!</v>
      </c>
      <c r="AR102" s="16" t="e">
        <f>LARGE($D102:$AE102,10)</f>
        <v>#NUM!</v>
      </c>
      <c r="AS102" s="16" t="e">
        <f>LARGE($D102:$AE102,11)</f>
        <v>#NUM!</v>
      </c>
      <c r="AT102" s="16" t="e">
        <f>LARGE($D102:$AE102,12)</f>
        <v>#NUM!</v>
      </c>
      <c r="AU102" s="16" t="e">
        <f>LARGE($D102:$AE102,13)</f>
        <v>#NUM!</v>
      </c>
      <c r="AV102" s="16" t="e">
        <f>LARGE($D102:$AE102,14)</f>
        <v>#NUM!</v>
      </c>
      <c r="AW102" s="13" t="s">
        <v>54</v>
      </c>
      <c r="AX102" s="20" t="e">
        <f>VLOOKUP(B102,prot!A:I,9,FALSE)</f>
        <v>#N/A</v>
      </c>
      <c r="AY102" s="10" t="b">
        <f t="shared" si="6"/>
        <v>1</v>
      </c>
      <c r="AZ102" s="9">
        <f t="shared" si="7"/>
        <v>0</v>
      </c>
    </row>
    <row r="103" spans="1:52" ht="12.75" customHeight="1" hidden="1">
      <c r="A103" s="3">
        <v>12</v>
      </c>
      <c r="B103" s="4" t="s">
        <v>90</v>
      </c>
      <c r="C103" s="4">
        <v>1981</v>
      </c>
      <c r="D103" s="4" t="s">
        <v>79</v>
      </c>
      <c r="E103" s="4" t="s">
        <v>79</v>
      </c>
      <c r="F103" s="4" t="s">
        <v>79</v>
      </c>
      <c r="G103" s="4" t="s">
        <v>79</v>
      </c>
      <c r="H103" s="40" t="s">
        <v>79</v>
      </c>
      <c r="I103" s="40" t="s">
        <v>79</v>
      </c>
      <c r="J103" s="19" t="s">
        <v>79</v>
      </c>
      <c r="K103" s="19" t="s">
        <v>79</v>
      </c>
      <c r="L103" s="19" t="s">
        <v>79</v>
      </c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"/>
      <c r="Z103" s="19"/>
      <c r="AA103" s="19"/>
      <c r="AB103" s="19"/>
      <c r="AC103" s="19"/>
      <c r="AD103" s="19"/>
      <c r="AE103" s="19"/>
      <c r="AF103" s="19">
        <f>SUM(D103:AE103)</f>
        <v>0</v>
      </c>
      <c r="AG103" s="29">
        <f>SUMIF(AI103:AQ103,"&gt;0")</f>
        <v>0</v>
      </c>
      <c r="AH103" s="22">
        <f t="shared" si="10"/>
      </c>
      <c r="AI103" s="16" t="e">
        <f>LARGE($D103:$AE103,1)</f>
        <v>#NUM!</v>
      </c>
      <c r="AJ103" s="16" t="e">
        <f>LARGE($D103:$AE103,2)</f>
        <v>#NUM!</v>
      </c>
      <c r="AK103" s="16" t="e">
        <f>LARGE($D103:$AE103,3)</f>
        <v>#NUM!</v>
      </c>
      <c r="AL103" s="16" t="e">
        <f>LARGE($D103:$AE103,4)</f>
        <v>#NUM!</v>
      </c>
      <c r="AM103" s="16" t="e">
        <f>LARGE($D103:$AE103,5)</f>
        <v>#NUM!</v>
      </c>
      <c r="AN103" s="16" t="e">
        <f>LARGE($D103:$AE103,6)</f>
        <v>#NUM!</v>
      </c>
      <c r="AO103" s="16" t="e">
        <f>LARGE($D103:$AE103,7)</f>
        <v>#NUM!</v>
      </c>
      <c r="AP103" s="16" t="e">
        <f>LARGE($D103:$AE103,8)</f>
        <v>#NUM!</v>
      </c>
      <c r="AQ103" s="16" t="e">
        <f>LARGE($D103:$AE103,9)</f>
        <v>#NUM!</v>
      </c>
      <c r="AR103" s="16" t="e">
        <f>LARGE($D103:$AE103,10)</f>
        <v>#NUM!</v>
      </c>
      <c r="AS103" s="16" t="e">
        <f>LARGE($D103:$AE103,11)</f>
        <v>#NUM!</v>
      </c>
      <c r="AT103" s="16" t="e">
        <f>LARGE($D103:$AE103,12)</f>
        <v>#NUM!</v>
      </c>
      <c r="AU103" s="16" t="e">
        <f>LARGE($D103:$AE103,13)</f>
        <v>#NUM!</v>
      </c>
      <c r="AV103" s="16" t="e">
        <f>LARGE($D103:$AE103,14)</f>
        <v>#NUM!</v>
      </c>
      <c r="AW103" s="13" t="s">
        <v>54</v>
      </c>
      <c r="AX103" s="20" t="e">
        <f>VLOOKUP(B103,prot!A:I,9,FALSE)</f>
        <v>#N/A</v>
      </c>
      <c r="AY103" s="10" t="b">
        <f t="shared" si="6"/>
        <v>1</v>
      </c>
      <c r="AZ103" s="9">
        <f t="shared" si="7"/>
        <v>0</v>
      </c>
    </row>
    <row r="104" spans="1:52" ht="12.75" hidden="1">
      <c r="A104" s="3">
        <v>13</v>
      </c>
      <c r="B104" s="4" t="s">
        <v>123</v>
      </c>
      <c r="C104" s="4">
        <v>1973</v>
      </c>
      <c r="D104" s="4" t="s">
        <v>79</v>
      </c>
      <c r="E104" s="4" t="s">
        <v>79</v>
      </c>
      <c r="F104" s="4" t="s">
        <v>79</v>
      </c>
      <c r="G104" s="4" t="s">
        <v>79</v>
      </c>
      <c r="H104" s="40" t="s">
        <v>79</v>
      </c>
      <c r="I104" s="40" t="s">
        <v>79</v>
      </c>
      <c r="J104" s="19" t="s">
        <v>79</v>
      </c>
      <c r="K104" s="19" t="s">
        <v>79</v>
      </c>
      <c r="L104" s="19" t="s">
        <v>79</v>
      </c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"/>
      <c r="Z104" s="19"/>
      <c r="AA104" s="19"/>
      <c r="AB104" s="19"/>
      <c r="AC104" s="19"/>
      <c r="AD104" s="19"/>
      <c r="AE104" s="19"/>
      <c r="AF104" s="19">
        <f>SUM(D104:AE104)</f>
        <v>0</v>
      </c>
      <c r="AG104" s="29">
        <f>SUMIF(AI104:AQ104,"&gt;0")</f>
        <v>0</v>
      </c>
      <c r="AH104" s="22">
        <f t="shared" si="10"/>
      </c>
      <c r="AI104" s="16" t="e">
        <f>LARGE($D104:$AE104,1)</f>
        <v>#NUM!</v>
      </c>
      <c r="AJ104" s="16" t="e">
        <f>LARGE($D104:$AE104,2)</f>
        <v>#NUM!</v>
      </c>
      <c r="AK104" s="16" t="e">
        <f>LARGE($D104:$AE104,3)</f>
        <v>#NUM!</v>
      </c>
      <c r="AL104" s="16" t="e">
        <f>LARGE($D104:$AE104,4)</f>
        <v>#NUM!</v>
      </c>
      <c r="AM104" s="16" t="e">
        <f>LARGE($D104:$AE104,5)</f>
        <v>#NUM!</v>
      </c>
      <c r="AN104" s="16" t="e">
        <f>LARGE($D104:$AE104,6)</f>
        <v>#NUM!</v>
      </c>
      <c r="AO104" s="16" t="e">
        <f>LARGE($D104:$AE104,7)</f>
        <v>#NUM!</v>
      </c>
      <c r="AP104" s="16" t="e">
        <f>LARGE($D104:$AE104,8)</f>
        <v>#NUM!</v>
      </c>
      <c r="AQ104" s="16" t="e">
        <f>LARGE($D104:$AE104,9)</f>
        <v>#NUM!</v>
      </c>
      <c r="AR104" s="16" t="e">
        <f>LARGE($D104:$AE104,10)</f>
        <v>#NUM!</v>
      </c>
      <c r="AS104" s="16" t="e">
        <f>LARGE($D104:$AE104,11)</f>
        <v>#NUM!</v>
      </c>
      <c r="AT104" s="16" t="e">
        <f>LARGE($D104:$AE104,12)</f>
        <v>#NUM!</v>
      </c>
      <c r="AU104" s="16" t="e">
        <f>LARGE($D104:$AE104,13)</f>
        <v>#NUM!</v>
      </c>
      <c r="AV104" s="16" t="e">
        <f>LARGE($D104:$AE104,14)</f>
        <v>#NUM!</v>
      </c>
      <c r="AW104" s="13" t="s">
        <v>54</v>
      </c>
      <c r="AX104" s="20" t="e">
        <f>VLOOKUP(B104,prot!A:I,9,FALSE)</f>
        <v>#N/A</v>
      </c>
      <c r="AY104" s="10" t="b">
        <f t="shared" si="6"/>
        <v>1</v>
      </c>
      <c r="AZ104" s="9">
        <f t="shared" si="7"/>
        <v>0</v>
      </c>
    </row>
    <row r="105" spans="1:52" ht="12.75" customHeight="1" hidden="1">
      <c r="A105" s="3">
        <v>14</v>
      </c>
      <c r="B105" s="47" t="s">
        <v>132</v>
      </c>
      <c r="C105" s="4">
        <v>1985</v>
      </c>
      <c r="D105" s="4" t="s">
        <v>79</v>
      </c>
      <c r="E105" s="4" t="s">
        <v>79</v>
      </c>
      <c r="F105" s="4" t="s">
        <v>79</v>
      </c>
      <c r="G105" s="4" t="s">
        <v>79</v>
      </c>
      <c r="H105" s="40" t="s">
        <v>79</v>
      </c>
      <c r="I105" s="40" t="s">
        <v>79</v>
      </c>
      <c r="J105" s="19" t="s">
        <v>79</v>
      </c>
      <c r="K105" s="19" t="s">
        <v>79</v>
      </c>
      <c r="L105" s="19" t="s">
        <v>79</v>
      </c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"/>
      <c r="Z105" s="19"/>
      <c r="AA105" s="19"/>
      <c r="AB105" s="19"/>
      <c r="AC105" s="19"/>
      <c r="AD105" s="19"/>
      <c r="AE105" s="19"/>
      <c r="AF105" s="19">
        <f>SUM(D105:AE105)</f>
        <v>0</v>
      </c>
      <c r="AG105" s="29">
        <f>SUMIF(AI105:AQ105,"&gt;0")</f>
        <v>0</v>
      </c>
      <c r="AH105" s="22">
        <f t="shared" si="10"/>
      </c>
      <c r="AI105" s="16" t="e">
        <f>LARGE($D105:$AE105,1)</f>
        <v>#NUM!</v>
      </c>
      <c r="AJ105" s="16" t="e">
        <f>LARGE($D105:$AE105,2)</f>
        <v>#NUM!</v>
      </c>
      <c r="AK105" s="16" t="e">
        <f>LARGE($D105:$AE105,3)</f>
        <v>#NUM!</v>
      </c>
      <c r="AL105" s="16" t="e">
        <f>LARGE($D105:$AE105,4)</f>
        <v>#NUM!</v>
      </c>
      <c r="AM105" s="16" t="e">
        <f>LARGE($D105:$AE105,5)</f>
        <v>#NUM!</v>
      </c>
      <c r="AN105" s="16" t="e">
        <f>LARGE($D105:$AE105,6)</f>
        <v>#NUM!</v>
      </c>
      <c r="AO105" s="16" t="e">
        <f>LARGE($D105:$AE105,7)</f>
        <v>#NUM!</v>
      </c>
      <c r="AP105" s="16" t="e">
        <f>LARGE($D105:$AE105,8)</f>
        <v>#NUM!</v>
      </c>
      <c r="AQ105" s="16" t="e">
        <f>LARGE($D105:$AE105,9)</f>
        <v>#NUM!</v>
      </c>
      <c r="AR105" s="16" t="e">
        <f>LARGE($D105:$AE105,10)</f>
        <v>#NUM!</v>
      </c>
      <c r="AS105" s="16" t="e">
        <f>LARGE($D105:$AE105,11)</f>
        <v>#NUM!</v>
      </c>
      <c r="AT105" s="16" t="e">
        <f>LARGE($D105:$AE105,12)</f>
        <v>#NUM!</v>
      </c>
      <c r="AU105" s="16" t="e">
        <f>LARGE($D105:$AE105,13)</f>
        <v>#NUM!</v>
      </c>
      <c r="AV105" s="16" t="e">
        <f>LARGE($D105:$AE105,14)</f>
        <v>#NUM!</v>
      </c>
      <c r="AW105" s="13" t="s">
        <v>54</v>
      </c>
      <c r="AX105" s="20" t="e">
        <f>VLOOKUP(B105,prot!A:I,9,FALSE)</f>
        <v>#N/A</v>
      </c>
      <c r="AY105" s="10" t="b">
        <f t="shared" si="6"/>
        <v>1</v>
      </c>
      <c r="AZ105" s="9">
        <f t="shared" si="7"/>
        <v>0</v>
      </c>
    </row>
    <row r="106" spans="1:52" ht="12.75" hidden="1">
      <c r="A106" s="3">
        <v>15</v>
      </c>
      <c r="B106" s="4" t="s">
        <v>70</v>
      </c>
      <c r="C106" s="4">
        <v>1974</v>
      </c>
      <c r="D106" s="4" t="s">
        <v>79</v>
      </c>
      <c r="E106" s="4" t="s">
        <v>79</v>
      </c>
      <c r="F106" s="4" t="s">
        <v>79</v>
      </c>
      <c r="G106" s="4" t="s">
        <v>79</v>
      </c>
      <c r="H106" s="40" t="s">
        <v>79</v>
      </c>
      <c r="I106" s="40" t="s">
        <v>79</v>
      </c>
      <c r="J106" s="19" t="s">
        <v>79</v>
      </c>
      <c r="K106" s="19" t="s">
        <v>79</v>
      </c>
      <c r="L106" s="19" t="s">
        <v>79</v>
      </c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"/>
      <c r="Z106" s="19"/>
      <c r="AA106" s="19"/>
      <c r="AB106" s="19"/>
      <c r="AC106" s="19"/>
      <c r="AD106" s="19"/>
      <c r="AE106" s="19"/>
      <c r="AF106" s="19">
        <f>SUM(D106:AE106)</f>
        <v>0</v>
      </c>
      <c r="AG106" s="29">
        <f>SUMIF(AI106:AQ106,"&gt;0")</f>
        <v>0</v>
      </c>
      <c r="AH106" s="22">
        <f t="shared" si="10"/>
      </c>
      <c r="AI106" s="16" t="e">
        <f>LARGE($D106:$AE106,1)</f>
        <v>#NUM!</v>
      </c>
      <c r="AJ106" s="16" t="e">
        <f>LARGE($D106:$AE106,2)</f>
        <v>#NUM!</v>
      </c>
      <c r="AK106" s="16" t="e">
        <f>LARGE($D106:$AE106,3)</f>
        <v>#NUM!</v>
      </c>
      <c r="AL106" s="16" t="e">
        <f>LARGE($D106:$AE106,4)</f>
        <v>#NUM!</v>
      </c>
      <c r="AM106" s="16" t="e">
        <f>LARGE($D106:$AE106,5)</f>
        <v>#NUM!</v>
      </c>
      <c r="AN106" s="16" t="e">
        <f>LARGE($D106:$AE106,6)</f>
        <v>#NUM!</v>
      </c>
      <c r="AO106" s="16" t="e">
        <f>LARGE($D106:$AE106,7)</f>
        <v>#NUM!</v>
      </c>
      <c r="AP106" s="16" t="e">
        <f>LARGE($D106:$AE106,8)</f>
        <v>#NUM!</v>
      </c>
      <c r="AQ106" s="16" t="e">
        <f>LARGE($D106:$AE106,9)</f>
        <v>#NUM!</v>
      </c>
      <c r="AR106" s="16" t="e">
        <f>LARGE($D106:$AE106,10)</f>
        <v>#NUM!</v>
      </c>
      <c r="AS106" s="16" t="e">
        <f>LARGE($D106:$AE106,11)</f>
        <v>#NUM!</v>
      </c>
      <c r="AT106" s="16" t="e">
        <f>LARGE($D106:$AE106,12)</f>
        <v>#NUM!</v>
      </c>
      <c r="AU106" s="16" t="e">
        <f>LARGE($D106:$AE106,13)</f>
        <v>#NUM!</v>
      </c>
      <c r="AV106" s="16" t="e">
        <f>LARGE($D106:$AE106,14)</f>
        <v>#NUM!</v>
      </c>
      <c r="AW106" s="13" t="s">
        <v>54</v>
      </c>
      <c r="AX106" s="20" t="e">
        <f>VLOOKUP(B106,prot!A:I,9,FALSE)</f>
        <v>#N/A</v>
      </c>
      <c r="AY106" s="10" t="b">
        <f t="shared" si="6"/>
        <v>1</v>
      </c>
      <c r="AZ106" s="9">
        <f t="shared" si="7"/>
        <v>0</v>
      </c>
    </row>
    <row r="107" spans="1:52" ht="21" customHeight="1" hidden="1">
      <c r="A107" s="3">
        <v>16</v>
      </c>
      <c r="B107" s="4" t="s">
        <v>66</v>
      </c>
      <c r="C107" s="4">
        <v>1969</v>
      </c>
      <c r="D107" s="4" t="s">
        <v>79</v>
      </c>
      <c r="E107" s="4" t="s">
        <v>79</v>
      </c>
      <c r="F107" s="4" t="s">
        <v>79</v>
      </c>
      <c r="G107" s="4" t="s">
        <v>79</v>
      </c>
      <c r="H107" s="40" t="s">
        <v>79</v>
      </c>
      <c r="I107" s="40" t="s">
        <v>79</v>
      </c>
      <c r="J107" s="19" t="s">
        <v>79</v>
      </c>
      <c r="K107" s="19" t="s">
        <v>79</v>
      </c>
      <c r="L107" s="19" t="s">
        <v>79</v>
      </c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"/>
      <c r="Z107" s="19"/>
      <c r="AA107" s="19"/>
      <c r="AB107" s="19"/>
      <c r="AC107" s="19"/>
      <c r="AD107" s="19"/>
      <c r="AE107" s="19"/>
      <c r="AF107" s="19">
        <f>SUM(D107:AE107)</f>
        <v>0</v>
      </c>
      <c r="AG107" s="29">
        <f>SUMIF(AI107:AQ107,"&gt;0")</f>
        <v>0</v>
      </c>
      <c r="AH107" s="22">
        <f t="shared" si="10"/>
      </c>
      <c r="AI107" s="16" t="e">
        <f>LARGE($D107:$AE107,1)</f>
        <v>#NUM!</v>
      </c>
      <c r="AJ107" s="16" t="e">
        <f>LARGE($D107:$AE107,2)</f>
        <v>#NUM!</v>
      </c>
      <c r="AK107" s="16" t="e">
        <f>LARGE($D107:$AE107,3)</f>
        <v>#NUM!</v>
      </c>
      <c r="AL107" s="16" t="e">
        <f>LARGE($D107:$AE107,4)</f>
        <v>#NUM!</v>
      </c>
      <c r="AM107" s="16" t="e">
        <f>LARGE($D107:$AE107,5)</f>
        <v>#NUM!</v>
      </c>
      <c r="AN107" s="16" t="e">
        <f>LARGE($D107:$AE107,6)</f>
        <v>#NUM!</v>
      </c>
      <c r="AO107" s="16" t="e">
        <f>LARGE($D107:$AE107,7)</f>
        <v>#NUM!</v>
      </c>
      <c r="AP107" s="16" t="e">
        <f>LARGE($D107:$AE107,8)</f>
        <v>#NUM!</v>
      </c>
      <c r="AQ107" s="16" t="e">
        <f>LARGE($D107:$AE107,9)</f>
        <v>#NUM!</v>
      </c>
      <c r="AR107" s="16" t="e">
        <f>LARGE($D107:$AE107,10)</f>
        <v>#NUM!</v>
      </c>
      <c r="AS107" s="16" t="e">
        <f>LARGE($D107:$AE107,11)</f>
        <v>#NUM!</v>
      </c>
      <c r="AT107" s="16" t="e">
        <f>LARGE($D107:$AE107,12)</f>
        <v>#NUM!</v>
      </c>
      <c r="AU107" s="16" t="e">
        <f>LARGE($D107:$AE107,13)</f>
        <v>#NUM!</v>
      </c>
      <c r="AV107" s="16" t="e">
        <f>LARGE($D107:$AE107,14)</f>
        <v>#NUM!</v>
      </c>
      <c r="AW107" s="13" t="s">
        <v>54</v>
      </c>
      <c r="AX107" s="20" t="e">
        <f>VLOOKUP(B107,prot!A:I,9,FALSE)</f>
        <v>#N/A</v>
      </c>
      <c r="AY107" s="10" t="b">
        <f t="shared" si="6"/>
        <v>1</v>
      </c>
      <c r="AZ107" s="9">
        <f t="shared" si="7"/>
        <v>0</v>
      </c>
    </row>
    <row r="108" spans="1:52" ht="12.75" customHeight="1" hidden="1">
      <c r="A108" s="3">
        <v>17</v>
      </c>
      <c r="B108" s="4" t="s">
        <v>100</v>
      </c>
      <c r="C108" s="4">
        <v>1966</v>
      </c>
      <c r="D108" s="4" t="s">
        <v>79</v>
      </c>
      <c r="E108" s="4" t="s">
        <v>79</v>
      </c>
      <c r="F108" s="4" t="s">
        <v>79</v>
      </c>
      <c r="G108" s="4" t="s">
        <v>79</v>
      </c>
      <c r="H108" s="40" t="s">
        <v>79</v>
      </c>
      <c r="I108" s="40" t="s">
        <v>79</v>
      </c>
      <c r="J108" s="19" t="s">
        <v>79</v>
      </c>
      <c r="K108" s="19" t="s">
        <v>79</v>
      </c>
      <c r="L108" s="19" t="s">
        <v>79</v>
      </c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"/>
      <c r="Z108" s="19"/>
      <c r="AA108" s="19"/>
      <c r="AB108" s="19"/>
      <c r="AC108" s="19"/>
      <c r="AD108" s="19"/>
      <c r="AE108" s="19"/>
      <c r="AF108" s="19">
        <f>SUM(D108:AE108)</f>
        <v>0</v>
      </c>
      <c r="AG108" s="29">
        <f>SUMIF(AI108:AQ108,"&gt;0")</f>
        <v>0</v>
      </c>
      <c r="AH108" s="22">
        <f t="shared" si="10"/>
      </c>
      <c r="AI108" s="16" t="e">
        <f>LARGE($D108:$AE108,1)</f>
        <v>#NUM!</v>
      </c>
      <c r="AJ108" s="16" t="e">
        <f>LARGE($D108:$AE108,2)</f>
        <v>#NUM!</v>
      </c>
      <c r="AK108" s="16" t="e">
        <f>LARGE($D108:$AE108,3)</f>
        <v>#NUM!</v>
      </c>
      <c r="AL108" s="16" t="e">
        <f>LARGE($D108:$AE108,4)</f>
        <v>#NUM!</v>
      </c>
      <c r="AM108" s="16" t="e">
        <f>LARGE($D108:$AE108,5)</f>
        <v>#NUM!</v>
      </c>
      <c r="AN108" s="16" t="e">
        <f>LARGE($D108:$AE108,6)</f>
        <v>#NUM!</v>
      </c>
      <c r="AO108" s="16" t="e">
        <f>LARGE($D108:$AE108,7)</f>
        <v>#NUM!</v>
      </c>
      <c r="AP108" s="16" t="e">
        <f>LARGE($D108:$AE108,8)</f>
        <v>#NUM!</v>
      </c>
      <c r="AQ108" s="16" t="e">
        <f>LARGE($D108:$AE108,9)</f>
        <v>#NUM!</v>
      </c>
      <c r="AR108" s="16" t="e">
        <f>LARGE($D108:$AE108,10)</f>
        <v>#NUM!</v>
      </c>
      <c r="AS108" s="16" t="e">
        <f>LARGE($D108:$AE108,11)</f>
        <v>#NUM!</v>
      </c>
      <c r="AT108" s="16" t="e">
        <f>LARGE($D108:$AE108,12)</f>
        <v>#NUM!</v>
      </c>
      <c r="AU108" s="16" t="e">
        <f>LARGE($D108:$AE108,13)</f>
        <v>#NUM!</v>
      </c>
      <c r="AV108" s="16" t="e">
        <f>LARGE($D108:$AE108,14)</f>
        <v>#NUM!</v>
      </c>
      <c r="AW108" s="13" t="s">
        <v>54</v>
      </c>
      <c r="AX108" s="20" t="e">
        <f>VLOOKUP(B108,prot!A:I,9,FALSE)</f>
        <v>#N/A</v>
      </c>
      <c r="AY108" s="10" t="b">
        <f t="shared" si="6"/>
        <v>1</v>
      </c>
      <c r="AZ108" s="9">
        <f t="shared" si="7"/>
        <v>0</v>
      </c>
    </row>
    <row r="109" spans="1:250" ht="12.75" customHeight="1">
      <c r="A109" s="3"/>
      <c r="B109" s="62" t="s">
        <v>77</v>
      </c>
      <c r="C109" s="63"/>
      <c r="D109" s="48"/>
      <c r="E109" s="48"/>
      <c r="F109" s="48"/>
      <c r="G109" s="48"/>
      <c r="H109" s="40"/>
      <c r="I109" s="40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"/>
      <c r="Z109" s="19"/>
      <c r="AA109" s="19"/>
      <c r="AB109" s="19"/>
      <c r="AC109" s="19"/>
      <c r="AD109" s="19"/>
      <c r="AE109" s="19"/>
      <c r="AF109" s="19">
        <f>SUM(D109:AE109)</f>
        <v>0</v>
      </c>
      <c r="AG109" s="29">
        <f>SUMIF(AI109:AQ109,"&gt;0")</f>
        <v>0</v>
      </c>
      <c r="AH109" s="22"/>
      <c r="AI109" s="16" t="e">
        <f>LARGE($D109:$AE109,1)</f>
        <v>#NUM!</v>
      </c>
      <c r="AJ109" s="16" t="e">
        <f>LARGE($D109:$AE109,2)</f>
        <v>#NUM!</v>
      </c>
      <c r="AK109" s="16" t="e">
        <f>LARGE($D109:$AE109,3)</f>
        <v>#NUM!</v>
      </c>
      <c r="AL109" s="16" t="e">
        <f>LARGE($D109:$AE109,4)</f>
        <v>#NUM!</v>
      </c>
      <c r="AM109" s="16" t="e">
        <f>LARGE($D109:$AE109,5)</f>
        <v>#NUM!</v>
      </c>
      <c r="AN109" s="16" t="e">
        <f>LARGE($D109:$AE109,6)</f>
        <v>#NUM!</v>
      </c>
      <c r="AO109" s="16" t="e">
        <f>LARGE($D109:$AE109,7)</f>
        <v>#NUM!</v>
      </c>
      <c r="AP109" s="16" t="e">
        <f>LARGE($D109:$AE109,8)</f>
        <v>#NUM!</v>
      </c>
      <c r="AQ109" s="16" t="e">
        <f>LARGE($D109:$AE109,9)</f>
        <v>#NUM!</v>
      </c>
      <c r="AR109" s="16" t="e">
        <f>LARGE($D109:$AE109,10)</f>
        <v>#NUM!</v>
      </c>
      <c r="AS109" s="16" t="e">
        <f>LARGE($D109:$AE109,11)</f>
        <v>#NUM!</v>
      </c>
      <c r="AT109" s="16" t="e">
        <f>LARGE($D109:$AE109,12)</f>
        <v>#NUM!</v>
      </c>
      <c r="AU109" s="16" t="e">
        <f>LARGE($D109:$AE109,13)</f>
        <v>#NUM!</v>
      </c>
      <c r="AV109" s="16" t="e">
        <f>LARGE($D109:$AE109,14)</f>
        <v>#NUM!</v>
      </c>
      <c r="AW109" s="13" t="s">
        <v>54</v>
      </c>
      <c r="AX109" s="20" t="e">
        <f>VLOOKUP(B109,prot!A:I,9,FALSE)</f>
        <v>#N/A</v>
      </c>
      <c r="AY109" s="10" t="b">
        <f t="shared" si="6"/>
        <v>1</v>
      </c>
      <c r="AZ109" s="9">
        <f t="shared" si="7"/>
        <v>0</v>
      </c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30"/>
      <c r="BO109" s="31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30"/>
      <c r="CY109" s="31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30"/>
      <c r="EI109" s="31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30"/>
      <c r="FS109" s="31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30"/>
      <c r="HC109" s="31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30"/>
      <c r="IM109" s="31"/>
      <c r="IN109" s="15"/>
      <c r="IO109" s="15"/>
      <c r="IP109" s="15"/>
    </row>
    <row r="110" spans="1:52" ht="13.5" customHeight="1">
      <c r="A110" s="3">
        <v>1</v>
      </c>
      <c r="B110" s="1" t="s">
        <v>31</v>
      </c>
      <c r="C110" s="1">
        <v>1956</v>
      </c>
      <c r="D110" s="1">
        <v>880.0173035328046</v>
      </c>
      <c r="E110" s="1">
        <v>902.9168474331163</v>
      </c>
      <c r="F110" s="1">
        <v>899.8937625754526</v>
      </c>
      <c r="G110" s="1">
        <v>989.6603481624755</v>
      </c>
      <c r="H110" s="40">
        <v>1050.0623640319068</v>
      </c>
      <c r="I110" s="40">
        <v>1126</v>
      </c>
      <c r="J110" s="19">
        <v>968.2386451116244</v>
      </c>
      <c r="K110" s="19">
        <v>1079.280817799158</v>
      </c>
      <c r="L110" s="19">
        <v>1070.5984042553189</v>
      </c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"/>
      <c r="Z110" s="19"/>
      <c r="AA110" s="19"/>
      <c r="AB110" s="19"/>
      <c r="AC110" s="19"/>
      <c r="AD110" s="19"/>
      <c r="AE110" s="19"/>
      <c r="AF110" s="19">
        <f>SUM(D110:AE110)</f>
        <v>8966.668492901857</v>
      </c>
      <c r="AG110" s="19">
        <f>SUMIF(AI110:AQ110,"&gt;0")</f>
        <v>8966.668492901857</v>
      </c>
      <c r="AH110" s="22">
        <f>IF(AZ110=0,"",AZ110)</f>
      </c>
      <c r="AI110" s="16">
        <f>LARGE($D110:$AE110,1)</f>
        <v>1126</v>
      </c>
      <c r="AJ110" s="16">
        <f>LARGE($D110:$AE110,2)</f>
        <v>1079.280817799158</v>
      </c>
      <c r="AK110" s="16">
        <f>LARGE($D110:$AE110,3)</f>
        <v>1070.5984042553189</v>
      </c>
      <c r="AL110" s="16">
        <f>LARGE($D110:$AE110,4)</f>
        <v>1050.0623640319068</v>
      </c>
      <c r="AM110" s="16">
        <f>LARGE($D110:$AE110,5)</f>
        <v>989.6603481624755</v>
      </c>
      <c r="AN110" s="16">
        <f>LARGE($D110:$AE110,6)</f>
        <v>968.2386451116244</v>
      </c>
      <c r="AO110" s="16">
        <f>LARGE($D110:$AE110,7)</f>
        <v>902.9168474331163</v>
      </c>
      <c r="AP110" s="16">
        <f>LARGE($D110:$AE110,8)</f>
        <v>899.8937625754526</v>
      </c>
      <c r="AQ110" s="16">
        <f>LARGE($D110:$AE110,9)</f>
        <v>880.0173035328046</v>
      </c>
      <c r="AR110" s="16" t="e">
        <f>LARGE($D110:$AE110,10)</f>
        <v>#NUM!</v>
      </c>
      <c r="AS110" s="16" t="e">
        <f>LARGE($D110:$AE110,11)</f>
        <v>#NUM!</v>
      </c>
      <c r="AT110" s="16" t="e">
        <f>LARGE($D110:$AE110,12)</f>
        <v>#NUM!</v>
      </c>
      <c r="AU110" s="16" t="e">
        <f>LARGE($D110:$AE110,13)</f>
        <v>#NUM!</v>
      </c>
      <c r="AV110" s="16" t="e">
        <f>LARGE($D110:$AE110,14)</f>
        <v>#NUM!</v>
      </c>
      <c r="AW110" s="13" t="s">
        <v>54</v>
      </c>
      <c r="AX110" s="20" t="e">
        <f>VLOOKUP(B110,prot!A:I,9,FALSE)</f>
        <v>#N/A</v>
      </c>
      <c r="AY110" s="10" t="b">
        <f t="shared" si="6"/>
        <v>1</v>
      </c>
      <c r="AZ110" s="9">
        <f t="shared" si="7"/>
        <v>0</v>
      </c>
    </row>
    <row r="111" spans="1:52" ht="12" customHeight="1">
      <c r="A111" s="3">
        <v>2</v>
      </c>
      <c r="B111" s="1" t="s">
        <v>14</v>
      </c>
      <c r="C111" s="1">
        <v>1956</v>
      </c>
      <c r="D111" s="1">
        <v>901.1325212255446</v>
      </c>
      <c r="E111" s="1">
        <v>953.9602750190985</v>
      </c>
      <c r="F111" s="1">
        <v>1089.2528007793471</v>
      </c>
      <c r="G111" s="1">
        <v>1021.6741214057505</v>
      </c>
      <c r="H111" s="40">
        <v>1126</v>
      </c>
      <c r="I111" s="40">
        <v>1057.3151965993623</v>
      </c>
      <c r="J111" s="19" t="s">
        <v>79</v>
      </c>
      <c r="K111" s="19">
        <v>1126</v>
      </c>
      <c r="L111" s="19">
        <v>1126</v>
      </c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"/>
      <c r="Z111" s="19"/>
      <c r="AA111" s="19"/>
      <c r="AB111" s="19"/>
      <c r="AC111" s="19"/>
      <c r="AD111" s="19"/>
      <c r="AE111" s="19"/>
      <c r="AF111" s="19">
        <f>SUM(D111:AE111)</f>
        <v>8401.334915029103</v>
      </c>
      <c r="AG111" s="19">
        <f>SUMIF(AI111:AQ111,"&gt;0")</f>
        <v>8401.334915029103</v>
      </c>
      <c r="AH111" s="22">
        <f>IF(AZ111=0,"",AZ111)</f>
      </c>
      <c r="AI111" s="16">
        <f>LARGE($D111:$AE111,1)</f>
        <v>1126</v>
      </c>
      <c r="AJ111" s="16">
        <f>LARGE($D111:$AE111,2)</f>
        <v>1126</v>
      </c>
      <c r="AK111" s="16">
        <f>LARGE($D111:$AE111,3)</f>
        <v>1126</v>
      </c>
      <c r="AL111" s="16">
        <f>LARGE($D111:$AE111,4)</f>
        <v>1089.2528007793471</v>
      </c>
      <c r="AM111" s="16">
        <f>LARGE($D111:$AE111,5)</f>
        <v>1057.3151965993623</v>
      </c>
      <c r="AN111" s="16">
        <f>LARGE($D111:$AE111,6)</f>
        <v>1021.6741214057505</v>
      </c>
      <c r="AO111" s="16">
        <f>LARGE($D111:$AE111,7)</f>
        <v>953.9602750190985</v>
      </c>
      <c r="AP111" s="16">
        <f>LARGE($D111:$AE111,8)</f>
        <v>901.1325212255446</v>
      </c>
      <c r="AQ111" s="16" t="e">
        <f>LARGE($D111:$AE111,9)</f>
        <v>#NUM!</v>
      </c>
      <c r="AR111" s="16" t="e">
        <f>LARGE($D111:$AE111,10)</f>
        <v>#NUM!</v>
      </c>
      <c r="AS111" s="16" t="e">
        <f>LARGE($D111:$AE111,11)</f>
        <v>#NUM!</v>
      </c>
      <c r="AT111" s="16" t="e">
        <f>LARGE($D111:$AE111,12)</f>
        <v>#NUM!</v>
      </c>
      <c r="AU111" s="16" t="e">
        <f>LARGE($D111:$AE111,13)</f>
        <v>#NUM!</v>
      </c>
      <c r="AV111" s="16" t="e">
        <f>LARGE($D111:$AE111,14)</f>
        <v>#NUM!</v>
      </c>
      <c r="AW111" s="13" t="s">
        <v>54</v>
      </c>
      <c r="AX111" s="20" t="e">
        <f>VLOOKUP(B111,prot!A:I,9,FALSE)</f>
        <v>#N/A</v>
      </c>
      <c r="AY111" s="10" t="b">
        <f t="shared" si="6"/>
        <v>1</v>
      </c>
      <c r="AZ111" s="9">
        <f t="shared" si="7"/>
        <v>0</v>
      </c>
    </row>
    <row r="112" spans="1:52" ht="12.75" customHeight="1">
      <c r="A112" s="3">
        <v>3</v>
      </c>
      <c r="B112" s="4" t="s">
        <v>39</v>
      </c>
      <c r="C112" s="4">
        <v>1962</v>
      </c>
      <c r="D112" s="4">
        <v>915.3584603047311</v>
      </c>
      <c r="E112" s="4">
        <v>977.2192468619245</v>
      </c>
      <c r="F112" s="4">
        <v>991.587482219061</v>
      </c>
      <c r="G112" s="4">
        <v>1053</v>
      </c>
      <c r="H112" s="40">
        <v>1037.6689655172413</v>
      </c>
      <c r="I112" s="40">
        <v>1050.6219512195123</v>
      </c>
      <c r="J112" s="19" t="s">
        <v>79</v>
      </c>
      <c r="K112" s="19" t="s">
        <v>79</v>
      </c>
      <c r="L112" s="19" t="s">
        <v>79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"/>
      <c r="Z112" s="19"/>
      <c r="AA112" s="19"/>
      <c r="AB112" s="19"/>
      <c r="AC112" s="19"/>
      <c r="AD112" s="19"/>
      <c r="AE112" s="19"/>
      <c r="AF112" s="19">
        <f>SUM(D112:AE112)</f>
        <v>6025.45610612247</v>
      </c>
      <c r="AG112" s="19">
        <f>SUMIF(AI112:AQ112,"&gt;0")</f>
        <v>6025.4561061224695</v>
      </c>
      <c r="AH112" s="22">
        <f t="shared" si="10"/>
      </c>
      <c r="AI112" s="16">
        <f>LARGE($D112:$AE112,1)</f>
        <v>1053</v>
      </c>
      <c r="AJ112" s="16">
        <f>LARGE($D112:$AE112,2)</f>
        <v>1050.6219512195123</v>
      </c>
      <c r="AK112" s="16">
        <f>LARGE($D112:$AE112,3)</f>
        <v>1037.6689655172413</v>
      </c>
      <c r="AL112" s="16">
        <f>LARGE($D112:$AE112,4)</f>
        <v>991.587482219061</v>
      </c>
      <c r="AM112" s="16">
        <f>LARGE($D112:$AE112,5)</f>
        <v>977.2192468619245</v>
      </c>
      <c r="AN112" s="16">
        <f>LARGE($D112:$AE112,6)</f>
        <v>915.3584603047311</v>
      </c>
      <c r="AO112" s="16" t="e">
        <f>LARGE($D112:$AE112,7)</f>
        <v>#NUM!</v>
      </c>
      <c r="AP112" s="16" t="e">
        <f>LARGE($D112:$AE112,8)</f>
        <v>#NUM!</v>
      </c>
      <c r="AQ112" s="16" t="e">
        <f>LARGE($D112:$AE112,9)</f>
        <v>#NUM!</v>
      </c>
      <c r="AR112" s="16" t="e">
        <f>LARGE($D112:$AE112,10)</f>
        <v>#NUM!</v>
      </c>
      <c r="AS112" s="16" t="e">
        <f>LARGE($D112:$AE112,11)</f>
        <v>#NUM!</v>
      </c>
      <c r="AT112" s="16" t="e">
        <f>LARGE($D112:$AE112,12)</f>
        <v>#NUM!</v>
      </c>
      <c r="AU112" s="16" t="e">
        <f>LARGE($D112:$AE112,13)</f>
        <v>#NUM!</v>
      </c>
      <c r="AV112" s="16" t="e">
        <f>LARGE($D112:$AE112,14)</f>
        <v>#NUM!</v>
      </c>
      <c r="AW112" s="13" t="s">
        <v>54</v>
      </c>
      <c r="AX112" s="20" t="e">
        <f>VLOOKUP(B112,prot!A:I,9,FALSE)</f>
        <v>#N/A</v>
      </c>
      <c r="AY112" s="10" t="b">
        <f t="shared" si="6"/>
        <v>1</v>
      </c>
      <c r="AZ112" s="9">
        <f t="shared" si="7"/>
        <v>0</v>
      </c>
    </row>
    <row r="113" spans="1:52" ht="12.75">
      <c r="A113" s="3">
        <v>5</v>
      </c>
      <c r="B113" s="2" t="s">
        <v>49</v>
      </c>
      <c r="C113" s="2">
        <v>1956</v>
      </c>
      <c r="D113" s="2">
        <v>755.3118811881187</v>
      </c>
      <c r="E113" s="2">
        <v>718.9027058146229</v>
      </c>
      <c r="F113" s="2">
        <v>705.2147587511824</v>
      </c>
      <c r="G113" s="2">
        <v>793.5086848635233</v>
      </c>
      <c r="H113" s="40">
        <v>677.2853133769877</v>
      </c>
      <c r="I113" s="40">
        <v>890.5599713569637</v>
      </c>
      <c r="J113" s="19">
        <v>743.7859254878771</v>
      </c>
      <c r="K113" s="19">
        <v>681.9316109422491</v>
      </c>
      <c r="L113" s="19" t="s">
        <v>79</v>
      </c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"/>
      <c r="Z113" s="19"/>
      <c r="AA113" s="19"/>
      <c r="AB113" s="19"/>
      <c r="AC113" s="19"/>
      <c r="AD113" s="19"/>
      <c r="AE113" s="19"/>
      <c r="AF113" s="19">
        <f>SUM(D113:AE113)</f>
        <v>5966.500851781525</v>
      </c>
      <c r="AG113" s="19">
        <f>SUMIF(AI113:AQ113,"&gt;0")</f>
        <v>5966.500851781525</v>
      </c>
      <c r="AH113" s="22">
        <f t="shared" si="10"/>
      </c>
      <c r="AI113" s="16">
        <f>LARGE($D113:$AE113,1)</f>
        <v>890.5599713569637</v>
      </c>
      <c r="AJ113" s="16">
        <f>LARGE($D113:$AE113,2)</f>
        <v>793.5086848635233</v>
      </c>
      <c r="AK113" s="16">
        <f>LARGE($D113:$AE113,3)</f>
        <v>755.3118811881187</v>
      </c>
      <c r="AL113" s="16">
        <f>LARGE($D113:$AE113,4)</f>
        <v>743.7859254878771</v>
      </c>
      <c r="AM113" s="16">
        <f>LARGE($D113:$AE113,5)</f>
        <v>718.9027058146229</v>
      </c>
      <c r="AN113" s="16">
        <f>LARGE($D113:$AE113,6)</f>
        <v>705.2147587511824</v>
      </c>
      <c r="AO113" s="16">
        <f>LARGE($D113:$AE113,7)</f>
        <v>681.9316109422491</v>
      </c>
      <c r="AP113" s="16">
        <f>LARGE($D113:$AE113,8)</f>
        <v>677.2853133769877</v>
      </c>
      <c r="AQ113" s="16" t="e">
        <f>LARGE($D113:$AE113,9)</f>
        <v>#NUM!</v>
      </c>
      <c r="AR113" s="16" t="e">
        <f>LARGE($D113:$AE113,10)</f>
        <v>#NUM!</v>
      </c>
      <c r="AS113" s="16" t="e">
        <f>LARGE($D113:$AE113,11)</f>
        <v>#NUM!</v>
      </c>
      <c r="AT113" s="16" t="e">
        <f>LARGE($D113:$AE113,12)</f>
        <v>#NUM!</v>
      </c>
      <c r="AU113" s="16" t="e">
        <f>LARGE($D113:$AE113,13)</f>
        <v>#NUM!</v>
      </c>
      <c r="AV113" s="16" t="e">
        <f>LARGE($D113:$AE113,14)</f>
        <v>#NUM!</v>
      </c>
      <c r="AW113" s="13" t="s">
        <v>54</v>
      </c>
      <c r="AX113" s="20" t="e">
        <f>VLOOKUP(B113,prot!A:I,9,FALSE)</f>
        <v>#N/A</v>
      </c>
      <c r="AY113" s="10" t="b">
        <f t="shared" si="6"/>
        <v>1</v>
      </c>
      <c r="AZ113" s="9">
        <f t="shared" si="7"/>
        <v>0</v>
      </c>
    </row>
    <row r="114" spans="1:52" ht="12" customHeight="1">
      <c r="A114" s="3">
        <v>4</v>
      </c>
      <c r="B114" s="4" t="s">
        <v>30</v>
      </c>
      <c r="C114" s="4">
        <v>1958</v>
      </c>
      <c r="D114" s="4">
        <v>885.2264291017076</v>
      </c>
      <c r="E114" s="4">
        <v>972.8070175438598</v>
      </c>
      <c r="F114" s="4" t="s">
        <v>79</v>
      </c>
      <c r="G114" s="4">
        <v>1026.7871815940837</v>
      </c>
      <c r="H114" s="4">
        <v>1023.9594643503441</v>
      </c>
      <c r="I114" s="4">
        <v>949.5506057053539</v>
      </c>
      <c r="J114" s="4">
        <v>1100</v>
      </c>
      <c r="K114" s="4" t="s">
        <v>79</v>
      </c>
      <c r="L114" s="4" t="s">
        <v>79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19">
        <f>SUM(D114:AE114)</f>
        <v>5958.330698295349</v>
      </c>
      <c r="AG114" s="19">
        <f>SUMIF(AI114:AQ114,"&gt;0")</f>
        <v>5958.330698295348</v>
      </c>
      <c r="AH114" s="22">
        <f>IF(AZ114=0,"",AZ114)</f>
      </c>
      <c r="AI114" s="16">
        <f>LARGE($D114:$AE114,1)</f>
        <v>1100</v>
      </c>
      <c r="AJ114" s="16">
        <f>LARGE($D114:$AE114,2)</f>
        <v>1026.7871815940837</v>
      </c>
      <c r="AK114" s="16">
        <f>LARGE($D114:$AE114,3)</f>
        <v>1023.9594643503441</v>
      </c>
      <c r="AL114" s="16">
        <f>LARGE($D114:$AE114,4)</f>
        <v>972.8070175438598</v>
      </c>
      <c r="AM114" s="16">
        <f>LARGE($D114:$AE114,5)</f>
        <v>949.5506057053539</v>
      </c>
      <c r="AN114" s="16">
        <f>LARGE($D114:$AE114,6)</f>
        <v>885.2264291017076</v>
      </c>
      <c r="AO114" s="16" t="e">
        <f>LARGE($D114:$AE114,7)</f>
        <v>#NUM!</v>
      </c>
      <c r="AP114" s="16" t="e">
        <f>LARGE($D114:$AE114,8)</f>
        <v>#NUM!</v>
      </c>
      <c r="AQ114" s="16" t="e">
        <f>LARGE($D114:$AE114,9)</f>
        <v>#NUM!</v>
      </c>
      <c r="AR114" s="16" t="e">
        <f>LARGE($D114:$AE114,10)</f>
        <v>#NUM!</v>
      </c>
      <c r="AS114" s="16" t="e">
        <f>LARGE($D114:$AE114,11)</f>
        <v>#NUM!</v>
      </c>
      <c r="AT114" s="16" t="e">
        <f>LARGE($D114:$AE114,12)</f>
        <v>#NUM!</v>
      </c>
      <c r="AU114" s="16" t="e">
        <f>LARGE($D114:$AE114,13)</f>
        <v>#NUM!</v>
      </c>
      <c r="AV114" s="16" t="e">
        <f>LARGE($D114:$AE114,14)</f>
        <v>#NUM!</v>
      </c>
      <c r="AW114" s="13" t="s">
        <v>54</v>
      </c>
      <c r="AX114" s="20" t="e">
        <f>VLOOKUP(B114,prot!A:I,9,FALSE)</f>
        <v>#N/A</v>
      </c>
      <c r="AY114" s="10" t="b">
        <f t="shared" si="6"/>
        <v>1</v>
      </c>
      <c r="AZ114" s="9">
        <f t="shared" si="7"/>
        <v>0</v>
      </c>
    </row>
    <row r="115" spans="1:52" ht="12" customHeight="1">
      <c r="A115" s="3">
        <v>6</v>
      </c>
      <c r="B115" s="4" t="s">
        <v>85</v>
      </c>
      <c r="C115" s="4">
        <v>1959</v>
      </c>
      <c r="D115" s="4">
        <v>933.8020585906572</v>
      </c>
      <c r="E115" s="4">
        <v>1056.5604203152366</v>
      </c>
      <c r="F115" s="4">
        <v>1088</v>
      </c>
      <c r="G115" s="4" t="s">
        <v>79</v>
      </c>
      <c r="H115" s="40" t="s">
        <v>79</v>
      </c>
      <c r="I115" s="40" t="s">
        <v>79</v>
      </c>
      <c r="J115" s="19">
        <v>988.5813449023861</v>
      </c>
      <c r="K115" s="19" t="s">
        <v>79</v>
      </c>
      <c r="L115" s="19" t="s">
        <v>79</v>
      </c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"/>
      <c r="Z115" s="19"/>
      <c r="AA115" s="19"/>
      <c r="AB115" s="19"/>
      <c r="AC115" s="19"/>
      <c r="AD115" s="19"/>
      <c r="AE115" s="19"/>
      <c r="AF115" s="19">
        <f>SUM(D115:AE115)</f>
        <v>4066.9438238082803</v>
      </c>
      <c r="AG115" s="19">
        <f>SUMIF(AI115:AQ115,"&gt;0")</f>
        <v>4066.9438238082803</v>
      </c>
      <c r="AH115" s="22">
        <f>IF(AZ115=0,"",AZ115)</f>
      </c>
      <c r="AI115" s="16">
        <f>LARGE($D115:$AE115,1)</f>
        <v>1088</v>
      </c>
      <c r="AJ115" s="16">
        <f>LARGE($D115:$AE115,2)</f>
        <v>1056.5604203152366</v>
      </c>
      <c r="AK115" s="16">
        <f>LARGE($D115:$AE115,3)</f>
        <v>988.5813449023861</v>
      </c>
      <c r="AL115" s="16">
        <f>LARGE($D115:$AE115,4)</f>
        <v>933.8020585906572</v>
      </c>
      <c r="AM115" s="16" t="e">
        <f>LARGE($D115:$AE115,5)</f>
        <v>#NUM!</v>
      </c>
      <c r="AN115" s="16" t="e">
        <f>LARGE($D115:$AE115,6)</f>
        <v>#NUM!</v>
      </c>
      <c r="AO115" s="16" t="e">
        <f>LARGE($D115:$AE115,7)</f>
        <v>#NUM!</v>
      </c>
      <c r="AP115" s="16" t="e">
        <f>LARGE($D115:$AE115,8)</f>
        <v>#NUM!</v>
      </c>
      <c r="AQ115" s="16" t="e">
        <f>LARGE($D115:$AE115,9)</f>
        <v>#NUM!</v>
      </c>
      <c r="AR115" s="16" t="e">
        <f>LARGE($D115:$AE115,10)</f>
        <v>#NUM!</v>
      </c>
      <c r="AS115" s="16" t="e">
        <f>LARGE($D115:$AE115,11)</f>
        <v>#NUM!</v>
      </c>
      <c r="AT115" s="16" t="e">
        <f>LARGE($D115:$AE115,12)</f>
        <v>#NUM!</v>
      </c>
      <c r="AU115" s="16" t="e">
        <f>LARGE($D115:$AE115,13)</f>
        <v>#NUM!</v>
      </c>
      <c r="AV115" s="16" t="e">
        <f>LARGE($D115:$AE115,14)</f>
        <v>#NUM!</v>
      </c>
      <c r="AW115" s="13" t="s">
        <v>54</v>
      </c>
      <c r="AX115" s="20" t="e">
        <f>VLOOKUP(B115,prot!A:I,9,FALSE)</f>
        <v>#N/A</v>
      </c>
      <c r="AY115" s="10" t="b">
        <f t="shared" si="6"/>
        <v>1</v>
      </c>
      <c r="AZ115" s="9">
        <f t="shared" si="7"/>
        <v>0</v>
      </c>
    </row>
    <row r="116" spans="1:52" ht="13.5" customHeight="1">
      <c r="A116" s="3">
        <v>7</v>
      </c>
      <c r="B116" s="2" t="s">
        <v>10</v>
      </c>
      <c r="C116" s="2">
        <v>1962</v>
      </c>
      <c r="D116" s="2">
        <v>1053</v>
      </c>
      <c r="E116" s="2">
        <v>1053</v>
      </c>
      <c r="F116" s="2" t="s">
        <v>79</v>
      </c>
      <c r="G116" s="2" t="s">
        <v>79</v>
      </c>
      <c r="H116" s="40" t="s">
        <v>79</v>
      </c>
      <c r="I116" s="40" t="s">
        <v>79</v>
      </c>
      <c r="J116" s="19" t="s">
        <v>79</v>
      </c>
      <c r="K116" s="19" t="s">
        <v>79</v>
      </c>
      <c r="L116" s="19" t="s">
        <v>79</v>
      </c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"/>
      <c r="Z116" s="19"/>
      <c r="AA116" s="19"/>
      <c r="AB116" s="19"/>
      <c r="AC116" s="19"/>
      <c r="AD116" s="19"/>
      <c r="AE116" s="19"/>
      <c r="AF116" s="19">
        <f>SUM(D116:AE116)</f>
        <v>2106</v>
      </c>
      <c r="AG116" s="19">
        <f>SUMIF(AI116:AQ116,"&gt;0")</f>
        <v>2106</v>
      </c>
      <c r="AH116" s="22">
        <f t="shared" si="10"/>
      </c>
      <c r="AI116" s="16">
        <f>LARGE($D116:$AE116,1)</f>
        <v>1053</v>
      </c>
      <c r="AJ116" s="16">
        <f>LARGE($D116:$AE116,2)</f>
        <v>1053</v>
      </c>
      <c r="AK116" s="16" t="e">
        <f>LARGE($D116:$AE116,3)</f>
        <v>#NUM!</v>
      </c>
      <c r="AL116" s="16" t="e">
        <f>LARGE($D116:$AE116,4)</f>
        <v>#NUM!</v>
      </c>
      <c r="AM116" s="16" t="e">
        <f>LARGE($D116:$AE116,5)</f>
        <v>#NUM!</v>
      </c>
      <c r="AN116" s="16" t="e">
        <f>LARGE($D116:$AE116,6)</f>
        <v>#NUM!</v>
      </c>
      <c r="AO116" s="16" t="e">
        <f>LARGE($D116:$AE116,7)</f>
        <v>#NUM!</v>
      </c>
      <c r="AP116" s="16" t="e">
        <f>LARGE($D116:$AE116,8)</f>
        <v>#NUM!</v>
      </c>
      <c r="AQ116" s="16" t="e">
        <f>LARGE($D116:$AE116,9)</f>
        <v>#NUM!</v>
      </c>
      <c r="AR116" s="16" t="e">
        <f>LARGE($D116:$AE116,10)</f>
        <v>#NUM!</v>
      </c>
      <c r="AS116" s="16" t="e">
        <f>LARGE($D116:$AE116,11)</f>
        <v>#NUM!</v>
      </c>
      <c r="AT116" s="16" t="e">
        <f>LARGE($D116:$AE116,12)</f>
        <v>#NUM!</v>
      </c>
      <c r="AU116" s="16" t="e">
        <f>LARGE($D116:$AE116,13)</f>
        <v>#NUM!</v>
      </c>
      <c r="AV116" s="16" t="e">
        <f>LARGE($D116:$AE116,14)</f>
        <v>#NUM!</v>
      </c>
      <c r="AW116" s="13" t="s">
        <v>54</v>
      </c>
      <c r="AX116" s="20" t="e">
        <f>VLOOKUP(B116,prot!A:I,9,FALSE)</f>
        <v>#N/A</v>
      </c>
      <c r="AY116" s="10" t="b">
        <f t="shared" si="6"/>
        <v>1</v>
      </c>
      <c r="AZ116" s="9">
        <f t="shared" si="7"/>
        <v>0</v>
      </c>
    </row>
    <row r="117" spans="1:52" ht="12" customHeight="1" hidden="1">
      <c r="A117" s="3">
        <v>9</v>
      </c>
      <c r="B117" s="4" t="s">
        <v>93</v>
      </c>
      <c r="C117" s="4">
        <v>1953</v>
      </c>
      <c r="D117" s="4" t="s">
        <v>79</v>
      </c>
      <c r="E117" s="4" t="s">
        <v>79</v>
      </c>
      <c r="F117" s="4" t="s">
        <v>79</v>
      </c>
      <c r="G117" s="4" t="s">
        <v>79</v>
      </c>
      <c r="H117" s="4" t="s">
        <v>79</v>
      </c>
      <c r="I117" s="4" t="s">
        <v>79</v>
      </c>
      <c r="J117" s="4" t="s">
        <v>79</v>
      </c>
      <c r="K117" s="4" t="s">
        <v>79</v>
      </c>
      <c r="L117" s="4" t="s">
        <v>79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>
        <f>SUM(D117:AE117)</f>
        <v>0</v>
      </c>
      <c r="AG117" s="4">
        <f aca="true" t="shared" si="11" ref="AG117:AG123">SUMIF(AI117:AQ117,"&gt;0")</f>
        <v>0</v>
      </c>
      <c r="AH117" s="22">
        <f t="shared" si="10"/>
      </c>
      <c r="AI117" s="16" t="e">
        <f>LARGE($D117:$AE117,1)</f>
        <v>#NUM!</v>
      </c>
      <c r="AJ117" s="16" t="e">
        <f>LARGE($D117:$AE117,2)</f>
        <v>#NUM!</v>
      </c>
      <c r="AK117" s="16" t="e">
        <f>LARGE($D117:$AE117,3)</f>
        <v>#NUM!</v>
      </c>
      <c r="AL117" s="16" t="e">
        <f>LARGE($D117:$AE117,4)</f>
        <v>#NUM!</v>
      </c>
      <c r="AM117" s="16" t="e">
        <f>LARGE($D117:$AE117,5)</f>
        <v>#NUM!</v>
      </c>
      <c r="AN117" s="16" t="e">
        <f>LARGE($D117:$AE117,6)</f>
        <v>#NUM!</v>
      </c>
      <c r="AO117" s="16" t="e">
        <f>LARGE($D117:$AE117,7)</f>
        <v>#NUM!</v>
      </c>
      <c r="AP117" s="16" t="e">
        <f>LARGE($D117:$AE117,8)</f>
        <v>#NUM!</v>
      </c>
      <c r="AQ117" s="16" t="e">
        <f>LARGE($D117:$AE117,9)</f>
        <v>#NUM!</v>
      </c>
      <c r="AR117" s="16" t="e">
        <f>LARGE($D117:$AE117,10)</f>
        <v>#NUM!</v>
      </c>
      <c r="AS117" s="16" t="e">
        <f>LARGE($D117:$AE117,11)</f>
        <v>#NUM!</v>
      </c>
      <c r="AT117" s="16" t="e">
        <f>LARGE($D117:$AE117,12)</f>
        <v>#NUM!</v>
      </c>
      <c r="AU117" s="16" t="e">
        <f>LARGE($D117:$AE117,13)</f>
        <v>#NUM!</v>
      </c>
      <c r="AV117" s="16" t="e">
        <f>LARGE($D117:$AE117,14)</f>
        <v>#NUM!</v>
      </c>
      <c r="AW117" s="13" t="s">
        <v>54</v>
      </c>
      <c r="AX117" s="20" t="e">
        <f>VLOOKUP(B117,prot!A:I,9,FALSE)</f>
        <v>#N/A</v>
      </c>
      <c r="AY117" s="10" t="b">
        <f t="shared" si="6"/>
        <v>1</v>
      </c>
      <c r="AZ117" s="9">
        <f t="shared" si="7"/>
        <v>0</v>
      </c>
    </row>
    <row r="118" spans="1:52" ht="12" customHeight="1" hidden="1">
      <c r="A118" s="3">
        <v>10</v>
      </c>
      <c r="B118" s="4" t="s">
        <v>41</v>
      </c>
      <c r="C118" s="4">
        <v>1961</v>
      </c>
      <c r="D118" s="4" t="s">
        <v>79</v>
      </c>
      <c r="E118" s="4" t="s">
        <v>79</v>
      </c>
      <c r="F118" s="4" t="s">
        <v>79</v>
      </c>
      <c r="G118" s="4" t="s">
        <v>79</v>
      </c>
      <c r="H118" s="4" t="s">
        <v>79</v>
      </c>
      <c r="I118" s="4" t="s">
        <v>79</v>
      </c>
      <c r="J118" s="4" t="s">
        <v>79</v>
      </c>
      <c r="K118" s="4" t="s">
        <v>79</v>
      </c>
      <c r="L118" s="4" t="s">
        <v>79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>
        <f>SUM(D118:AE118)</f>
        <v>0</v>
      </c>
      <c r="AG118" s="4">
        <f t="shared" si="11"/>
        <v>0</v>
      </c>
      <c r="AH118" s="22">
        <f t="shared" si="10"/>
      </c>
      <c r="AI118" s="16" t="e">
        <f>LARGE($D118:$AE118,1)</f>
        <v>#NUM!</v>
      </c>
      <c r="AJ118" s="16" t="e">
        <f>LARGE($D118:$AE118,2)</f>
        <v>#NUM!</v>
      </c>
      <c r="AK118" s="16" t="e">
        <f>LARGE($D118:$AE118,3)</f>
        <v>#NUM!</v>
      </c>
      <c r="AL118" s="16" t="e">
        <f>LARGE($D118:$AE118,4)</f>
        <v>#NUM!</v>
      </c>
      <c r="AM118" s="16" t="e">
        <f>LARGE($D118:$AE118,5)</f>
        <v>#NUM!</v>
      </c>
      <c r="AN118" s="16" t="e">
        <f>LARGE($D118:$AE118,6)</f>
        <v>#NUM!</v>
      </c>
      <c r="AO118" s="16" t="e">
        <f>LARGE($D118:$AE118,7)</f>
        <v>#NUM!</v>
      </c>
      <c r="AP118" s="16" t="e">
        <f>LARGE($D118:$AE118,8)</f>
        <v>#NUM!</v>
      </c>
      <c r="AQ118" s="16" t="e">
        <f>LARGE($D118:$AE118,9)</f>
        <v>#NUM!</v>
      </c>
      <c r="AR118" s="16" t="e">
        <f>LARGE($D118:$AE118,10)</f>
        <v>#NUM!</v>
      </c>
      <c r="AS118" s="16" t="e">
        <f>LARGE($D118:$AE118,11)</f>
        <v>#NUM!</v>
      </c>
      <c r="AT118" s="16" t="e">
        <f>LARGE($D118:$AE118,12)</f>
        <v>#NUM!</v>
      </c>
      <c r="AU118" s="16" t="e">
        <f>LARGE($D118:$AE118,13)</f>
        <v>#NUM!</v>
      </c>
      <c r="AV118" s="16" t="e">
        <f>LARGE($D118:$AE118,14)</f>
        <v>#NUM!</v>
      </c>
      <c r="AW118" s="13" t="s">
        <v>54</v>
      </c>
      <c r="AX118" s="20" t="e">
        <f>VLOOKUP(B118,prot!A:I,9,FALSE)</f>
        <v>#N/A</v>
      </c>
      <c r="AY118" s="10" t="b">
        <f t="shared" si="6"/>
        <v>1</v>
      </c>
      <c r="AZ118" s="9">
        <f t="shared" si="7"/>
        <v>0</v>
      </c>
    </row>
    <row r="119" spans="1:52" ht="12" customHeight="1" hidden="1">
      <c r="A119" s="3">
        <v>11</v>
      </c>
      <c r="B119" s="4" t="s">
        <v>110</v>
      </c>
      <c r="C119" s="4">
        <v>1954</v>
      </c>
      <c r="D119" s="4" t="s">
        <v>79</v>
      </c>
      <c r="E119" s="4" t="s">
        <v>79</v>
      </c>
      <c r="F119" s="4" t="s">
        <v>79</v>
      </c>
      <c r="G119" s="4" t="s">
        <v>79</v>
      </c>
      <c r="H119" s="40" t="s">
        <v>79</v>
      </c>
      <c r="I119" s="40" t="s">
        <v>79</v>
      </c>
      <c r="J119" s="19" t="s">
        <v>79</v>
      </c>
      <c r="K119" s="19" t="s">
        <v>79</v>
      </c>
      <c r="L119" s="19" t="s">
        <v>79</v>
      </c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"/>
      <c r="Z119" s="19"/>
      <c r="AA119" s="19"/>
      <c r="AB119" s="19"/>
      <c r="AC119" s="19"/>
      <c r="AD119" s="19"/>
      <c r="AE119" s="19"/>
      <c r="AF119" s="19">
        <f>SUM(D119:AE119)</f>
        <v>0</v>
      </c>
      <c r="AG119" s="29">
        <f t="shared" si="11"/>
        <v>0</v>
      </c>
      <c r="AH119" s="22">
        <f>IF(AZ119=0,"",AZ119)</f>
      </c>
      <c r="AI119" s="16" t="e">
        <f>LARGE($D119:$AE119,1)</f>
        <v>#NUM!</v>
      </c>
      <c r="AJ119" s="16" t="e">
        <f>LARGE($D119:$AE119,2)</f>
        <v>#NUM!</v>
      </c>
      <c r="AK119" s="16" t="e">
        <f>LARGE($D119:$AE119,3)</f>
        <v>#NUM!</v>
      </c>
      <c r="AL119" s="16" t="e">
        <f>LARGE($D119:$AE119,4)</f>
        <v>#NUM!</v>
      </c>
      <c r="AM119" s="16" t="e">
        <f>LARGE($D119:$AE119,5)</f>
        <v>#NUM!</v>
      </c>
      <c r="AN119" s="16" t="e">
        <f>LARGE($D119:$AE119,6)</f>
        <v>#NUM!</v>
      </c>
      <c r="AO119" s="16" t="e">
        <f>LARGE($D119:$AE119,7)</f>
        <v>#NUM!</v>
      </c>
      <c r="AP119" s="16" t="e">
        <f>LARGE($D119:$AE119,8)</f>
        <v>#NUM!</v>
      </c>
      <c r="AQ119" s="16" t="e">
        <f>LARGE($D119:$AE119,9)</f>
        <v>#NUM!</v>
      </c>
      <c r="AR119" s="16" t="e">
        <f>LARGE($D119:$AE119,10)</f>
        <v>#NUM!</v>
      </c>
      <c r="AS119" s="16" t="e">
        <f>LARGE($D119:$AE119,11)</f>
        <v>#NUM!</v>
      </c>
      <c r="AT119" s="16" t="e">
        <f>LARGE($D119:$AE119,12)</f>
        <v>#NUM!</v>
      </c>
      <c r="AU119" s="16" t="e">
        <f>LARGE($D119:$AE119,13)</f>
        <v>#NUM!</v>
      </c>
      <c r="AV119" s="16" t="e">
        <f>LARGE($D119:$AE119,14)</f>
        <v>#NUM!</v>
      </c>
      <c r="AW119" s="13" t="s">
        <v>54</v>
      </c>
      <c r="AX119" s="20" t="e">
        <f>VLOOKUP(B119,prot!A:I,9,FALSE)</f>
        <v>#N/A</v>
      </c>
      <c r="AY119" s="10" t="b">
        <f t="shared" si="6"/>
        <v>1</v>
      </c>
      <c r="AZ119" s="9">
        <f t="shared" si="7"/>
        <v>0</v>
      </c>
    </row>
    <row r="120" spans="1:52" ht="12.75" customHeight="1" hidden="1">
      <c r="A120" s="3">
        <v>12</v>
      </c>
      <c r="B120" s="2" t="s">
        <v>124</v>
      </c>
      <c r="C120" s="2">
        <v>1955</v>
      </c>
      <c r="D120" s="2" t="s">
        <v>79</v>
      </c>
      <c r="E120" s="2" t="s">
        <v>79</v>
      </c>
      <c r="F120" s="2" t="s">
        <v>79</v>
      </c>
      <c r="G120" s="2" t="s">
        <v>79</v>
      </c>
      <c r="H120" s="40" t="s">
        <v>79</v>
      </c>
      <c r="I120" s="40" t="s">
        <v>79</v>
      </c>
      <c r="J120" s="1" t="s">
        <v>79</v>
      </c>
      <c r="K120" s="1" t="s">
        <v>79</v>
      </c>
      <c r="L120" s="1" t="s">
        <v>79</v>
      </c>
      <c r="M120" s="1"/>
      <c r="N120" s="1"/>
      <c r="O120" s="1"/>
      <c r="P120" s="1"/>
      <c r="Q120" s="1"/>
      <c r="R120" s="19"/>
      <c r="S120" s="1"/>
      <c r="T120" s="19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9">
        <f>SUM(D120:AE120)</f>
        <v>0</v>
      </c>
      <c r="AG120" s="29">
        <f t="shared" si="11"/>
        <v>0</v>
      </c>
      <c r="AH120" s="22">
        <f t="shared" si="10"/>
      </c>
      <c r="AI120" s="16" t="e">
        <f>LARGE($D120:$AE120,1)</f>
        <v>#NUM!</v>
      </c>
      <c r="AJ120" s="16" t="e">
        <f>LARGE($D120:$AE120,2)</f>
        <v>#NUM!</v>
      </c>
      <c r="AK120" s="16" t="e">
        <f>LARGE($D120:$AE120,3)</f>
        <v>#NUM!</v>
      </c>
      <c r="AL120" s="16" t="e">
        <f>LARGE($D120:$AE120,4)</f>
        <v>#NUM!</v>
      </c>
      <c r="AM120" s="16" t="e">
        <f>LARGE($D120:$AE120,5)</f>
        <v>#NUM!</v>
      </c>
      <c r="AN120" s="16" t="e">
        <f>LARGE($D120:$AE120,6)</f>
        <v>#NUM!</v>
      </c>
      <c r="AO120" s="16" t="e">
        <f>LARGE($D120:$AE120,7)</f>
        <v>#NUM!</v>
      </c>
      <c r="AP120" s="16" t="e">
        <f>LARGE($D120:$AE120,8)</f>
        <v>#NUM!</v>
      </c>
      <c r="AQ120" s="16" t="e">
        <f>LARGE($D120:$AE120,9)</f>
        <v>#NUM!</v>
      </c>
      <c r="AR120" s="16" t="e">
        <f>LARGE($D120:$AE120,10)</f>
        <v>#NUM!</v>
      </c>
      <c r="AS120" s="16" t="e">
        <f>LARGE($D120:$AE120,11)</f>
        <v>#NUM!</v>
      </c>
      <c r="AT120" s="16" t="e">
        <f>LARGE($D120:$AE120,12)</f>
        <v>#NUM!</v>
      </c>
      <c r="AU120" s="16" t="e">
        <f>LARGE($D120:$AE120,13)</f>
        <v>#NUM!</v>
      </c>
      <c r="AV120" s="16" t="e">
        <f>LARGE($D120:$AE120,14)</f>
        <v>#NUM!</v>
      </c>
      <c r="AW120" s="13" t="s">
        <v>54</v>
      </c>
      <c r="AX120" s="20" t="e">
        <f>VLOOKUP(B120,prot!A:I,9,FALSE)</f>
        <v>#N/A</v>
      </c>
      <c r="AY120" s="10" t="b">
        <f t="shared" si="6"/>
        <v>1</v>
      </c>
      <c r="AZ120" s="9">
        <f t="shared" si="7"/>
        <v>0</v>
      </c>
    </row>
    <row r="121" spans="1:52" ht="12.75" customHeight="1" hidden="1">
      <c r="A121" s="3">
        <v>13</v>
      </c>
      <c r="B121" s="46" t="s">
        <v>120</v>
      </c>
      <c r="C121" s="2">
        <v>1952</v>
      </c>
      <c r="D121" s="2" t="s">
        <v>79</v>
      </c>
      <c r="E121" s="2" t="s">
        <v>79</v>
      </c>
      <c r="F121" s="2" t="s">
        <v>79</v>
      </c>
      <c r="G121" s="2" t="s">
        <v>79</v>
      </c>
      <c r="H121" s="40" t="s">
        <v>79</v>
      </c>
      <c r="I121" s="40" t="s">
        <v>79</v>
      </c>
      <c r="J121" s="19" t="s">
        <v>79</v>
      </c>
      <c r="K121" s="19" t="s">
        <v>79</v>
      </c>
      <c r="L121" s="19" t="s">
        <v>79</v>
      </c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"/>
      <c r="Z121" s="19"/>
      <c r="AA121" s="19"/>
      <c r="AB121" s="19"/>
      <c r="AC121" s="19"/>
      <c r="AD121" s="19"/>
      <c r="AE121" s="19"/>
      <c r="AF121" s="19">
        <f>SUM(D121:AE121)</f>
        <v>0</v>
      </c>
      <c r="AG121" s="29">
        <f t="shared" si="11"/>
        <v>0</v>
      </c>
      <c r="AH121" s="22">
        <f>IF(AZ121=0,"",AZ121)</f>
      </c>
      <c r="AI121" s="16" t="e">
        <f>LARGE($D121:$AE121,1)</f>
        <v>#NUM!</v>
      </c>
      <c r="AJ121" s="16" t="e">
        <f>LARGE($D121:$AE121,2)</f>
        <v>#NUM!</v>
      </c>
      <c r="AK121" s="16" t="e">
        <f>LARGE($D121:$AE121,3)</f>
        <v>#NUM!</v>
      </c>
      <c r="AL121" s="16" t="e">
        <f>LARGE($D121:$AE121,4)</f>
        <v>#NUM!</v>
      </c>
      <c r="AM121" s="16" t="e">
        <f>LARGE($D121:$AE121,5)</f>
        <v>#NUM!</v>
      </c>
      <c r="AN121" s="16" t="e">
        <f>LARGE($D121:$AE121,6)</f>
        <v>#NUM!</v>
      </c>
      <c r="AO121" s="16" t="e">
        <f>LARGE($D121:$AE121,7)</f>
        <v>#NUM!</v>
      </c>
      <c r="AP121" s="16" t="e">
        <f>LARGE($D121:$AE121,8)</f>
        <v>#NUM!</v>
      </c>
      <c r="AQ121" s="16" t="e">
        <f>LARGE($D121:$AE121,9)</f>
        <v>#NUM!</v>
      </c>
      <c r="AR121" s="16" t="e">
        <f>LARGE($D121:$AE121,10)</f>
        <v>#NUM!</v>
      </c>
      <c r="AS121" s="16" t="e">
        <f>LARGE($D121:$AE121,11)</f>
        <v>#NUM!</v>
      </c>
      <c r="AT121" s="16" t="e">
        <f>LARGE($D121:$AE121,12)</f>
        <v>#NUM!</v>
      </c>
      <c r="AU121" s="16" t="e">
        <f>LARGE($D121:$AE121,13)</f>
        <v>#NUM!</v>
      </c>
      <c r="AV121" s="16" t="e">
        <f>LARGE($D121:$AE121,14)</f>
        <v>#NUM!</v>
      </c>
      <c r="AW121" s="13" t="s">
        <v>54</v>
      </c>
      <c r="AX121" s="20" t="e">
        <f>VLOOKUP(B121,prot!A:I,9,FALSE)</f>
        <v>#N/A</v>
      </c>
      <c r="AY121" s="10" t="b">
        <f t="shared" si="6"/>
        <v>1</v>
      </c>
      <c r="AZ121" s="9">
        <f t="shared" si="7"/>
        <v>0</v>
      </c>
    </row>
    <row r="122" spans="1:52" ht="12" customHeight="1" hidden="1">
      <c r="A122" s="3">
        <v>14</v>
      </c>
      <c r="B122" s="1" t="s">
        <v>129</v>
      </c>
      <c r="C122" s="2">
        <v>1953</v>
      </c>
      <c r="D122" s="2" t="s">
        <v>79</v>
      </c>
      <c r="E122" s="2" t="s">
        <v>79</v>
      </c>
      <c r="F122" s="2" t="s">
        <v>79</v>
      </c>
      <c r="G122" s="2" t="s">
        <v>79</v>
      </c>
      <c r="H122" s="40" t="s">
        <v>79</v>
      </c>
      <c r="I122" s="40" t="s">
        <v>79</v>
      </c>
      <c r="J122" s="1" t="s">
        <v>79</v>
      </c>
      <c r="K122" s="1" t="s">
        <v>79</v>
      </c>
      <c r="L122" s="1" t="s">
        <v>79</v>
      </c>
      <c r="M122" s="1"/>
      <c r="N122" s="1"/>
      <c r="O122" s="1"/>
      <c r="P122" s="1"/>
      <c r="Q122" s="1"/>
      <c r="R122" s="19"/>
      <c r="S122" s="19"/>
      <c r="T122" s="19"/>
      <c r="U122" s="1"/>
      <c r="V122" s="1"/>
      <c r="W122" s="1"/>
      <c r="X122" s="1"/>
      <c r="Y122" s="1"/>
      <c r="Z122" s="1"/>
      <c r="AA122" s="1"/>
      <c r="AB122" s="1"/>
      <c r="AC122" s="1"/>
      <c r="AD122" s="19"/>
      <c r="AE122" s="1"/>
      <c r="AF122" s="19">
        <f>SUM(D122:AE122)</f>
        <v>0</v>
      </c>
      <c r="AG122" s="29">
        <f t="shared" si="11"/>
        <v>0</v>
      </c>
      <c r="AH122" s="22">
        <f t="shared" si="10"/>
      </c>
      <c r="AI122" s="16" t="e">
        <f>LARGE($D122:$AE122,1)</f>
        <v>#NUM!</v>
      </c>
      <c r="AJ122" s="16" t="e">
        <f>LARGE($D122:$AE122,2)</f>
        <v>#NUM!</v>
      </c>
      <c r="AK122" s="16" t="e">
        <f>LARGE($D122:$AE122,3)</f>
        <v>#NUM!</v>
      </c>
      <c r="AL122" s="16" t="e">
        <f>LARGE($D122:$AE122,4)</f>
        <v>#NUM!</v>
      </c>
      <c r="AM122" s="16" t="e">
        <f>LARGE($D122:$AE122,5)</f>
        <v>#NUM!</v>
      </c>
      <c r="AN122" s="16" t="e">
        <f>LARGE($D122:$AE122,6)</f>
        <v>#NUM!</v>
      </c>
      <c r="AO122" s="16" t="e">
        <f>LARGE($D122:$AE122,7)</f>
        <v>#NUM!</v>
      </c>
      <c r="AP122" s="16" t="e">
        <f>LARGE($D122:$AE122,8)</f>
        <v>#NUM!</v>
      </c>
      <c r="AQ122" s="16" t="e">
        <f>LARGE($D122:$AE122,9)</f>
        <v>#NUM!</v>
      </c>
      <c r="AR122" s="16" t="e">
        <f>LARGE($D122:$AE122,10)</f>
        <v>#NUM!</v>
      </c>
      <c r="AS122" s="16" t="e">
        <f>LARGE($D122:$AE122,11)</f>
        <v>#NUM!</v>
      </c>
      <c r="AT122" s="16" t="e">
        <f>LARGE($D122:$AE122,12)</f>
        <v>#NUM!</v>
      </c>
      <c r="AU122" s="16" t="e">
        <f>LARGE($D122:$AE122,13)</f>
        <v>#NUM!</v>
      </c>
      <c r="AV122" s="16" t="e">
        <f>LARGE($D122:$AE122,14)</f>
        <v>#NUM!</v>
      </c>
      <c r="AW122" s="13" t="s">
        <v>54</v>
      </c>
      <c r="AX122" s="20" t="e">
        <f>VLOOKUP(B122,prot!A:I,9,FALSE)</f>
        <v>#N/A</v>
      </c>
      <c r="AY122" s="10" t="b">
        <f t="shared" si="6"/>
        <v>1</v>
      </c>
      <c r="AZ122" s="9">
        <f t="shared" si="7"/>
        <v>0</v>
      </c>
    </row>
    <row r="123" spans="1:52" ht="12" customHeight="1">
      <c r="A123" s="3"/>
      <c r="B123" s="62" t="s">
        <v>78</v>
      </c>
      <c r="C123" s="63"/>
      <c r="D123" s="48"/>
      <c r="E123" s="48"/>
      <c r="F123" s="48"/>
      <c r="G123" s="48"/>
      <c r="H123" s="40"/>
      <c r="I123" s="40"/>
      <c r="J123" s="1"/>
      <c r="K123" s="1"/>
      <c r="L123" s="1"/>
      <c r="M123" s="1"/>
      <c r="N123" s="1"/>
      <c r="O123" s="1"/>
      <c r="P123" s="1"/>
      <c r="Q123" s="1"/>
      <c r="R123" s="19"/>
      <c r="S123" s="1"/>
      <c r="T123" s="19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9">
        <f>SUM(D123:AE123)</f>
        <v>0</v>
      </c>
      <c r="AG123" s="29">
        <f t="shared" si="11"/>
        <v>0</v>
      </c>
      <c r="AH123" s="22"/>
      <c r="AI123" s="16" t="e">
        <f>LARGE($D123:$AE123,1)</f>
        <v>#NUM!</v>
      </c>
      <c r="AJ123" s="16" t="e">
        <f>LARGE($D123:$AE123,2)</f>
        <v>#NUM!</v>
      </c>
      <c r="AK123" s="16" t="e">
        <f>LARGE($D123:$AE123,3)</f>
        <v>#NUM!</v>
      </c>
      <c r="AL123" s="16" t="e">
        <f>LARGE($D123:$AE123,4)</f>
        <v>#NUM!</v>
      </c>
      <c r="AM123" s="16" t="e">
        <f>LARGE($D123:$AE123,5)</f>
        <v>#NUM!</v>
      </c>
      <c r="AN123" s="16" t="e">
        <f>LARGE($D123:$AE123,6)</f>
        <v>#NUM!</v>
      </c>
      <c r="AO123" s="16" t="e">
        <f>LARGE($D123:$AE123,7)</f>
        <v>#NUM!</v>
      </c>
      <c r="AP123" s="16" t="e">
        <f>LARGE($D123:$AE123,8)</f>
        <v>#NUM!</v>
      </c>
      <c r="AQ123" s="16" t="e">
        <f>LARGE($D123:$AE123,9)</f>
        <v>#NUM!</v>
      </c>
      <c r="AR123" s="16" t="e">
        <f>LARGE($D123:$AE123,10)</f>
        <v>#NUM!</v>
      </c>
      <c r="AS123" s="16" t="e">
        <f>LARGE($D123:$AE123,11)</f>
        <v>#NUM!</v>
      </c>
      <c r="AT123" s="16" t="e">
        <f>LARGE($D123:$AE123,12)</f>
        <v>#NUM!</v>
      </c>
      <c r="AU123" s="16" t="e">
        <f>LARGE($D123:$AE123,13)</f>
        <v>#NUM!</v>
      </c>
      <c r="AV123" s="16" t="e">
        <f>LARGE($D123:$AE123,14)</f>
        <v>#NUM!</v>
      </c>
      <c r="AW123" s="13" t="s">
        <v>54</v>
      </c>
      <c r="AX123" s="20" t="e">
        <f>VLOOKUP(B123,prot!A:I,9,FALSE)</f>
        <v>#N/A</v>
      </c>
      <c r="AY123" s="10" t="b">
        <f t="shared" si="6"/>
        <v>1</v>
      </c>
      <c r="AZ123" s="9">
        <f t="shared" si="7"/>
        <v>0</v>
      </c>
    </row>
    <row r="124" spans="1:52" ht="12" customHeight="1">
      <c r="A124" s="3">
        <v>1</v>
      </c>
      <c r="B124" s="4" t="s">
        <v>13</v>
      </c>
      <c r="C124" s="4">
        <v>1952</v>
      </c>
      <c r="D124" s="4">
        <v>1000</v>
      </c>
      <c r="E124" s="4">
        <v>1000</v>
      </c>
      <c r="F124" s="4">
        <v>1000</v>
      </c>
      <c r="G124" s="4">
        <v>1000</v>
      </c>
      <c r="H124" s="40">
        <v>874.8274275195585</v>
      </c>
      <c r="I124" s="40">
        <v>1000</v>
      </c>
      <c r="J124" s="19">
        <v>1000</v>
      </c>
      <c r="K124" s="19">
        <v>1000</v>
      </c>
      <c r="L124" s="19">
        <v>1000</v>
      </c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"/>
      <c r="Z124" s="19"/>
      <c r="AA124" s="19"/>
      <c r="AB124" s="19"/>
      <c r="AC124" s="19"/>
      <c r="AD124" s="19"/>
      <c r="AE124" s="19"/>
      <c r="AF124" s="19">
        <f aca="true" t="shared" si="12" ref="AF124:AF131">SUM(D124:AE124)</f>
        <v>8874.827427519558</v>
      </c>
      <c r="AG124" s="29">
        <f aca="true" t="shared" si="13" ref="AG124:AG131">SUMIF(AI124:AQ124,"&gt;0")</f>
        <v>8874.827427519558</v>
      </c>
      <c r="AH124" s="22">
        <f t="shared" si="10"/>
      </c>
      <c r="AI124" s="16">
        <f>LARGE($D124:$AE124,1)</f>
        <v>1000</v>
      </c>
      <c r="AJ124" s="16">
        <f>LARGE($D124:$AE124,2)</f>
        <v>1000</v>
      </c>
      <c r="AK124" s="16">
        <f>LARGE($D124:$AE124,3)</f>
        <v>1000</v>
      </c>
      <c r="AL124" s="16">
        <f>LARGE($D124:$AE124,4)</f>
        <v>1000</v>
      </c>
      <c r="AM124" s="16">
        <f>LARGE($D124:$AE124,5)</f>
        <v>1000</v>
      </c>
      <c r="AN124" s="16">
        <f>LARGE($D124:$AE124,6)</f>
        <v>1000</v>
      </c>
      <c r="AO124" s="16">
        <f>LARGE($D124:$AE124,7)</f>
        <v>1000</v>
      </c>
      <c r="AP124" s="16">
        <f>LARGE($D124:$AE124,8)</f>
        <v>1000</v>
      </c>
      <c r="AQ124" s="16">
        <f>LARGE($D124:$AE124,9)</f>
        <v>874.8274275195585</v>
      </c>
      <c r="AR124" s="16" t="e">
        <f>LARGE($D124:$AE124,10)</f>
        <v>#NUM!</v>
      </c>
      <c r="AS124" s="16" t="e">
        <f>LARGE($D124:$AE124,11)</f>
        <v>#NUM!</v>
      </c>
      <c r="AT124" s="16" t="e">
        <f>LARGE($D124:$AE124,12)</f>
        <v>#NUM!</v>
      </c>
      <c r="AU124" s="16" t="e">
        <f>LARGE($D124:$AE124,13)</f>
        <v>#NUM!</v>
      </c>
      <c r="AV124" s="16" t="e">
        <f>LARGE($D124:$AE124,14)</f>
        <v>#NUM!</v>
      </c>
      <c r="AW124" s="13" t="s">
        <v>54</v>
      </c>
      <c r="AX124" s="20" t="e">
        <f>VLOOKUP(B124,prot!A:I,9,FALSE)</f>
        <v>#N/A</v>
      </c>
      <c r="AY124" s="10" t="b">
        <f t="shared" si="6"/>
        <v>1</v>
      </c>
      <c r="AZ124" s="9">
        <f t="shared" si="7"/>
        <v>0</v>
      </c>
    </row>
    <row r="125" spans="1:52" ht="12" customHeight="1">
      <c r="A125" s="3">
        <v>2</v>
      </c>
      <c r="B125" s="1" t="s">
        <v>23</v>
      </c>
      <c r="C125" s="1">
        <v>1943</v>
      </c>
      <c r="D125" s="1">
        <v>918.5824809861003</v>
      </c>
      <c r="E125" s="1">
        <v>877.6114341085272</v>
      </c>
      <c r="F125" s="1">
        <v>1084.9742424242424</v>
      </c>
      <c r="G125" s="1" t="s">
        <v>79</v>
      </c>
      <c r="H125" s="40">
        <v>1145</v>
      </c>
      <c r="I125" s="40">
        <v>915.6593951412989</v>
      </c>
      <c r="J125" s="19">
        <v>727.2428401965768</v>
      </c>
      <c r="K125" s="19" t="s">
        <v>79</v>
      </c>
      <c r="L125" s="19" t="s">
        <v>79</v>
      </c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"/>
      <c r="Z125" s="19"/>
      <c r="AA125" s="19"/>
      <c r="AB125" s="19"/>
      <c r="AC125" s="19"/>
      <c r="AD125" s="19"/>
      <c r="AE125" s="19"/>
      <c r="AF125" s="19">
        <f t="shared" si="12"/>
        <v>5669.070392856746</v>
      </c>
      <c r="AG125" s="29">
        <f t="shared" si="13"/>
        <v>5669.0703928567455</v>
      </c>
      <c r="AH125" s="22">
        <f aca="true" t="shared" si="14" ref="AH125:AH133">IF(AZ125=0,"",AZ125)</f>
      </c>
      <c r="AI125" s="16">
        <f>LARGE($D125:$AE125,1)</f>
        <v>1145</v>
      </c>
      <c r="AJ125" s="16">
        <f>LARGE($D125:$AE125,2)</f>
        <v>1084.9742424242424</v>
      </c>
      <c r="AK125" s="16">
        <f>LARGE($D125:$AE125,3)</f>
        <v>918.5824809861003</v>
      </c>
      <c r="AL125" s="16">
        <f>LARGE($D125:$AE125,4)</f>
        <v>915.6593951412989</v>
      </c>
      <c r="AM125" s="16">
        <f>LARGE($D125:$AE125,5)</f>
        <v>877.6114341085272</v>
      </c>
      <c r="AN125" s="16">
        <f>LARGE($D125:$AE125,6)</f>
        <v>727.2428401965768</v>
      </c>
      <c r="AO125" s="16" t="e">
        <f>LARGE($D125:$AE125,7)</f>
        <v>#NUM!</v>
      </c>
      <c r="AP125" s="16" t="e">
        <f>LARGE($D125:$AE125,8)</f>
        <v>#NUM!</v>
      </c>
      <c r="AQ125" s="16" t="e">
        <f>LARGE($D125:$AE125,9)</f>
        <v>#NUM!</v>
      </c>
      <c r="AR125" s="16" t="e">
        <f>LARGE($D125:$AE125,10)</f>
        <v>#NUM!</v>
      </c>
      <c r="AS125" s="16" t="e">
        <f>LARGE($D125:$AE125,11)</f>
        <v>#NUM!</v>
      </c>
      <c r="AT125" s="16" t="e">
        <f>LARGE($D125:$AE125,12)</f>
        <v>#NUM!</v>
      </c>
      <c r="AU125" s="16" t="e">
        <f>LARGE($D125:$AE125,13)</f>
        <v>#NUM!</v>
      </c>
      <c r="AV125" s="16" t="e">
        <f>LARGE($D125:$AE125,14)</f>
        <v>#NUM!</v>
      </c>
      <c r="AW125" s="13" t="s">
        <v>54</v>
      </c>
      <c r="AX125" s="20" t="e">
        <f>VLOOKUP(B125,prot!A:I,9,FALSE)</f>
        <v>#N/A</v>
      </c>
      <c r="AY125" s="10" t="b">
        <f t="shared" si="6"/>
        <v>1</v>
      </c>
      <c r="AZ125" s="9">
        <f t="shared" si="7"/>
        <v>0</v>
      </c>
    </row>
    <row r="126" spans="1:52" ht="12" customHeight="1">
      <c r="A126" s="3">
        <v>3</v>
      </c>
      <c r="B126" s="2" t="s">
        <v>86</v>
      </c>
      <c r="C126" s="2">
        <v>1948</v>
      </c>
      <c r="D126" s="2">
        <v>556.2294772922022</v>
      </c>
      <c r="E126" s="2">
        <v>946.1679819616686</v>
      </c>
      <c r="F126" s="2">
        <v>1036.4720399875039</v>
      </c>
      <c r="G126" s="2">
        <v>699.0091647573423</v>
      </c>
      <c r="H126" s="40">
        <v>938.5579339227547</v>
      </c>
      <c r="I126" s="40">
        <v>748.8046379348064</v>
      </c>
      <c r="J126" s="19">
        <v>606.6556826849734</v>
      </c>
      <c r="K126" s="19" t="s">
        <v>79</v>
      </c>
      <c r="L126" s="19" t="s">
        <v>79</v>
      </c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"/>
      <c r="Z126" s="19"/>
      <c r="AA126" s="19"/>
      <c r="AB126" s="19"/>
      <c r="AC126" s="19"/>
      <c r="AD126" s="19"/>
      <c r="AE126" s="19"/>
      <c r="AF126" s="19">
        <f t="shared" si="12"/>
        <v>5531.896918541252</v>
      </c>
      <c r="AG126" s="19">
        <f t="shared" si="13"/>
        <v>5531.8969185412525</v>
      </c>
      <c r="AH126" s="22">
        <f t="shared" si="14"/>
      </c>
      <c r="AI126" s="16">
        <f>LARGE($D126:$AE126,1)</f>
        <v>1036.4720399875039</v>
      </c>
      <c r="AJ126" s="16">
        <f>LARGE($D126:$AE126,2)</f>
        <v>946.1679819616686</v>
      </c>
      <c r="AK126" s="16">
        <f>LARGE($D126:$AE126,3)</f>
        <v>938.5579339227547</v>
      </c>
      <c r="AL126" s="16">
        <f>LARGE($D126:$AE126,4)</f>
        <v>748.8046379348064</v>
      </c>
      <c r="AM126" s="16">
        <f>LARGE($D126:$AE126,5)</f>
        <v>699.0091647573423</v>
      </c>
      <c r="AN126" s="16">
        <f>LARGE($D126:$AE126,6)</f>
        <v>606.6556826849734</v>
      </c>
      <c r="AO126" s="16">
        <f>LARGE($D126:$AE126,7)</f>
        <v>556.2294772922022</v>
      </c>
      <c r="AP126" s="16" t="e">
        <f>LARGE($D126:$AE126,8)</f>
        <v>#NUM!</v>
      </c>
      <c r="AQ126" s="16" t="e">
        <f>LARGE($D126:$AE126,9)</f>
        <v>#NUM!</v>
      </c>
      <c r="AR126" s="16" t="e">
        <f>LARGE($D126:$AE126,10)</f>
        <v>#NUM!</v>
      </c>
      <c r="AS126" s="16" t="e">
        <f>LARGE($D126:$AE126,11)</f>
        <v>#NUM!</v>
      </c>
      <c r="AT126" s="16" t="e">
        <f>LARGE($D126:$AE126,12)</f>
        <v>#NUM!</v>
      </c>
      <c r="AU126" s="16" t="e">
        <f>LARGE($D126:$AE126,13)</f>
        <v>#NUM!</v>
      </c>
      <c r="AV126" s="16" t="e">
        <f>LARGE($D126:$AE126,14)</f>
        <v>#NUM!</v>
      </c>
      <c r="AW126" s="13" t="s">
        <v>54</v>
      </c>
      <c r="AX126" s="20" t="e">
        <f>VLOOKUP(B126,prot!A:I,9,FALSE)</f>
        <v>#N/A</v>
      </c>
      <c r="AY126" s="10" t="b">
        <f t="shared" si="6"/>
        <v>1</v>
      </c>
      <c r="AZ126" s="9">
        <f t="shared" si="7"/>
        <v>0</v>
      </c>
    </row>
    <row r="127" spans="1:52" ht="12" customHeight="1">
      <c r="A127" s="3">
        <v>4</v>
      </c>
      <c r="B127" s="2" t="s">
        <v>69</v>
      </c>
      <c r="C127" s="2">
        <v>1951</v>
      </c>
      <c r="D127" s="2">
        <v>850.8865442587011</v>
      </c>
      <c r="E127" s="2">
        <v>855.0212992545261</v>
      </c>
      <c r="F127" s="2" t="s">
        <v>79</v>
      </c>
      <c r="G127" s="2">
        <v>916.2228881278539</v>
      </c>
      <c r="H127" s="40">
        <v>684.2251773049646</v>
      </c>
      <c r="I127" s="40">
        <v>763.2610722610722</v>
      </c>
      <c r="J127" s="19">
        <v>840.8974358974358</v>
      </c>
      <c r="K127" s="19" t="s">
        <v>79</v>
      </c>
      <c r="L127" s="19" t="s">
        <v>79</v>
      </c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"/>
      <c r="Z127" s="19"/>
      <c r="AA127" s="19"/>
      <c r="AB127" s="19"/>
      <c r="AC127" s="19"/>
      <c r="AD127" s="19"/>
      <c r="AE127" s="19"/>
      <c r="AF127" s="19">
        <f t="shared" si="12"/>
        <v>4910.514417104554</v>
      </c>
      <c r="AG127" s="19">
        <f t="shared" si="13"/>
        <v>4910.514417104554</v>
      </c>
      <c r="AH127" s="22">
        <f t="shared" si="14"/>
      </c>
      <c r="AI127" s="16">
        <f>LARGE($D127:$AE127,1)</f>
        <v>916.2228881278539</v>
      </c>
      <c r="AJ127" s="16">
        <f>LARGE($D127:$AE127,2)</f>
        <v>855.0212992545261</v>
      </c>
      <c r="AK127" s="16">
        <f>LARGE($D127:$AE127,3)</f>
        <v>850.8865442587011</v>
      </c>
      <c r="AL127" s="16">
        <f>LARGE($D127:$AE127,4)</f>
        <v>840.8974358974358</v>
      </c>
      <c r="AM127" s="16">
        <f>LARGE($D127:$AE127,5)</f>
        <v>763.2610722610722</v>
      </c>
      <c r="AN127" s="16">
        <f>LARGE($D127:$AE127,6)</f>
        <v>684.2251773049646</v>
      </c>
      <c r="AO127" s="16" t="e">
        <f>LARGE($D127:$AE127,7)</f>
        <v>#NUM!</v>
      </c>
      <c r="AP127" s="16" t="e">
        <f>LARGE($D127:$AE127,8)</f>
        <v>#NUM!</v>
      </c>
      <c r="AQ127" s="16" t="e">
        <f>LARGE($D127:$AE127,9)</f>
        <v>#NUM!</v>
      </c>
      <c r="AR127" s="16" t="e">
        <f>LARGE($D127:$AE127,10)</f>
        <v>#NUM!</v>
      </c>
      <c r="AS127" s="16" t="e">
        <f>LARGE($D127:$AE127,11)</f>
        <v>#NUM!</v>
      </c>
      <c r="AT127" s="16" t="e">
        <f>LARGE($D127:$AE127,12)</f>
        <v>#NUM!</v>
      </c>
      <c r="AU127" s="16" t="e">
        <f>LARGE($D127:$AE127,13)</f>
        <v>#NUM!</v>
      </c>
      <c r="AV127" s="16" t="e">
        <f>LARGE($D127:$AE127,14)</f>
        <v>#NUM!</v>
      </c>
      <c r="AW127" s="13" t="s">
        <v>54</v>
      </c>
      <c r="AX127" s="20" t="e">
        <f>VLOOKUP(B127,prot!A:I,9,FALSE)</f>
        <v>#N/A</v>
      </c>
      <c r="AY127" s="10" t="b">
        <f t="shared" si="6"/>
        <v>1</v>
      </c>
      <c r="AZ127" s="9">
        <f t="shared" si="7"/>
        <v>0</v>
      </c>
    </row>
    <row r="128" spans="1:52" ht="12" customHeight="1">
      <c r="A128" s="3">
        <v>5</v>
      </c>
      <c r="B128" s="43" t="s">
        <v>48</v>
      </c>
      <c r="C128" s="43">
        <v>1942</v>
      </c>
      <c r="D128" s="43">
        <v>744.5828798660527</v>
      </c>
      <c r="E128" s="43" t="s">
        <v>79</v>
      </c>
      <c r="F128" s="43" t="s">
        <v>79</v>
      </c>
      <c r="G128" s="43">
        <v>1009.2096021947875</v>
      </c>
      <c r="H128" s="40">
        <v>602.414986376022</v>
      </c>
      <c r="I128" s="40">
        <v>902.3179413179413</v>
      </c>
      <c r="J128" s="41">
        <v>667.7273284313726</v>
      </c>
      <c r="K128" s="41" t="s">
        <v>79</v>
      </c>
      <c r="L128" s="41" t="s">
        <v>79</v>
      </c>
      <c r="M128" s="41"/>
      <c r="N128" s="41"/>
      <c r="O128" s="41"/>
      <c r="P128" s="41"/>
      <c r="Q128" s="41"/>
      <c r="R128" s="19"/>
      <c r="S128" s="41"/>
      <c r="T128" s="41"/>
      <c r="U128" s="41"/>
      <c r="V128" s="41"/>
      <c r="W128" s="41"/>
      <c r="X128" s="41"/>
      <c r="Y128" s="1"/>
      <c r="Z128" s="41"/>
      <c r="AA128" s="41"/>
      <c r="AB128" s="41"/>
      <c r="AC128" s="41"/>
      <c r="AD128" s="41"/>
      <c r="AE128" s="41"/>
      <c r="AF128" s="19">
        <f t="shared" si="12"/>
        <v>3926.2527381861764</v>
      </c>
      <c r="AG128" s="29">
        <f t="shared" si="13"/>
        <v>3926.2527381861764</v>
      </c>
      <c r="AH128" s="22">
        <f t="shared" si="14"/>
      </c>
      <c r="AI128" s="16">
        <f>LARGE($D128:$AE128,1)</f>
        <v>1009.2096021947875</v>
      </c>
      <c r="AJ128" s="16">
        <f>LARGE($D128:$AE128,2)</f>
        <v>902.3179413179413</v>
      </c>
      <c r="AK128" s="16">
        <f>LARGE($D128:$AE128,3)</f>
        <v>744.5828798660527</v>
      </c>
      <c r="AL128" s="16">
        <f>LARGE($D128:$AE128,4)</f>
        <v>667.7273284313726</v>
      </c>
      <c r="AM128" s="16">
        <f>LARGE($D128:$AE128,5)</f>
        <v>602.414986376022</v>
      </c>
      <c r="AN128" s="16" t="e">
        <f>LARGE($D128:$AE128,6)</f>
        <v>#NUM!</v>
      </c>
      <c r="AO128" s="16" t="e">
        <f>LARGE($D128:$AE128,7)</f>
        <v>#NUM!</v>
      </c>
      <c r="AP128" s="16" t="e">
        <f>LARGE($D128:$AE128,8)</f>
        <v>#NUM!</v>
      </c>
      <c r="AQ128" s="16" t="e">
        <f>LARGE($D128:$AE128,9)</f>
        <v>#NUM!</v>
      </c>
      <c r="AR128" s="16" t="e">
        <f>LARGE($D128:$AE128,10)</f>
        <v>#NUM!</v>
      </c>
      <c r="AS128" s="16" t="e">
        <f>LARGE($D128:$AE128,11)</f>
        <v>#NUM!</v>
      </c>
      <c r="AT128" s="16" t="e">
        <f>LARGE($D128:$AE128,12)</f>
        <v>#NUM!</v>
      </c>
      <c r="AU128" s="16" t="e">
        <f>LARGE($D128:$AE128,13)</f>
        <v>#NUM!</v>
      </c>
      <c r="AV128" s="16" t="e">
        <f>LARGE($D128:$AE128,14)</f>
        <v>#NUM!</v>
      </c>
      <c r="AW128" s="13" t="s">
        <v>54</v>
      </c>
      <c r="AX128" s="20" t="e">
        <f>VLOOKUP(B128,prot!A:I,9,FALSE)</f>
        <v>#N/A</v>
      </c>
      <c r="AY128" s="10" t="b">
        <f aca="true" t="shared" si="15" ref="AY128:AY134">ISERROR(AX128)</f>
        <v>1</v>
      </c>
      <c r="AZ128" s="9">
        <f aca="true" t="shared" si="16" ref="AZ128:AZ134">IF(AY128,0,AX128)</f>
        <v>0</v>
      </c>
    </row>
    <row r="129" spans="1:52" ht="12.75">
      <c r="A129" s="3">
        <v>6</v>
      </c>
      <c r="B129" s="2" t="s">
        <v>32</v>
      </c>
      <c r="C129" s="2">
        <v>1941</v>
      </c>
      <c r="D129" s="2" t="s">
        <v>79</v>
      </c>
      <c r="E129" s="2" t="s">
        <v>79</v>
      </c>
      <c r="F129" s="2">
        <v>741.8936170212766</v>
      </c>
      <c r="G129" s="2" t="s">
        <v>79</v>
      </c>
      <c r="H129" s="40" t="s">
        <v>79</v>
      </c>
      <c r="I129" s="40" t="s">
        <v>79</v>
      </c>
      <c r="J129" s="19">
        <v>573.2577639751553</v>
      </c>
      <c r="K129" s="19" t="s">
        <v>79</v>
      </c>
      <c r="L129" s="19" t="s">
        <v>79</v>
      </c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"/>
      <c r="Z129" s="19"/>
      <c r="AA129" s="19"/>
      <c r="AB129" s="19"/>
      <c r="AC129" s="19"/>
      <c r="AD129" s="19"/>
      <c r="AE129" s="19"/>
      <c r="AF129" s="19">
        <f t="shared" si="12"/>
        <v>1315.1513809964317</v>
      </c>
      <c r="AG129" s="29">
        <f t="shared" si="13"/>
        <v>1315.1513809964317</v>
      </c>
      <c r="AH129" s="22">
        <f t="shared" si="14"/>
      </c>
      <c r="AI129" s="16">
        <f>LARGE($D129:$AE129,1)</f>
        <v>741.8936170212766</v>
      </c>
      <c r="AJ129" s="16">
        <f>LARGE($D129:$AE129,2)</f>
        <v>573.2577639751553</v>
      </c>
      <c r="AK129" s="16" t="e">
        <f>LARGE($D129:$AE129,3)</f>
        <v>#NUM!</v>
      </c>
      <c r="AL129" s="16" t="e">
        <f>LARGE($D129:$AE129,4)</f>
        <v>#NUM!</v>
      </c>
      <c r="AM129" s="16" t="e">
        <f>LARGE($D129:$AE129,5)</f>
        <v>#NUM!</v>
      </c>
      <c r="AN129" s="16" t="e">
        <f>LARGE($D129:$AE129,6)</f>
        <v>#NUM!</v>
      </c>
      <c r="AO129" s="16" t="e">
        <f>LARGE($D129:$AE129,7)</f>
        <v>#NUM!</v>
      </c>
      <c r="AP129" s="16" t="e">
        <f>LARGE($D129:$AE129,8)</f>
        <v>#NUM!</v>
      </c>
      <c r="AQ129" s="16" t="e">
        <f>LARGE($D129:$AE129,9)</f>
        <v>#NUM!</v>
      </c>
      <c r="AR129" s="16" t="e">
        <f>LARGE($D129:$AE129,10)</f>
        <v>#NUM!</v>
      </c>
      <c r="AS129" s="16" t="e">
        <f>LARGE($D129:$AE129,11)</f>
        <v>#NUM!</v>
      </c>
      <c r="AT129" s="16" t="e">
        <f>LARGE($D129:$AE129,12)</f>
        <v>#NUM!</v>
      </c>
      <c r="AU129" s="16" t="e">
        <f>LARGE($D129:$AE129,13)</f>
        <v>#NUM!</v>
      </c>
      <c r="AV129" s="16" t="e">
        <f>LARGE($D129:$AE129,14)</f>
        <v>#NUM!</v>
      </c>
      <c r="AW129" s="13" t="s">
        <v>54</v>
      </c>
      <c r="AX129" s="20" t="e">
        <f>VLOOKUP(B129,prot!A:I,9,FALSE)</f>
        <v>#N/A</v>
      </c>
      <c r="AY129" s="10" t="b">
        <f t="shared" si="15"/>
        <v>1</v>
      </c>
      <c r="AZ129" s="9">
        <f t="shared" si="16"/>
        <v>0</v>
      </c>
    </row>
    <row r="130" spans="1:52" ht="12.75">
      <c r="A130" s="3">
        <v>7</v>
      </c>
      <c r="B130" s="2" t="s">
        <v>121</v>
      </c>
      <c r="C130" s="1">
        <v>1946</v>
      </c>
      <c r="D130" s="1" t="s">
        <v>79</v>
      </c>
      <c r="E130" s="1" t="s">
        <v>79</v>
      </c>
      <c r="F130" s="1" t="s">
        <v>79</v>
      </c>
      <c r="G130" s="1"/>
      <c r="H130" s="40"/>
      <c r="I130" s="40"/>
      <c r="J130" s="19">
        <v>840.3208205128204</v>
      </c>
      <c r="K130" s="19" t="s">
        <v>79</v>
      </c>
      <c r="L130" s="19" t="s">
        <v>79</v>
      </c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"/>
      <c r="Z130" s="19"/>
      <c r="AA130" s="19"/>
      <c r="AB130" s="19"/>
      <c r="AC130" s="19"/>
      <c r="AD130" s="19"/>
      <c r="AE130" s="19"/>
      <c r="AF130" s="19">
        <f t="shared" si="12"/>
        <v>840.3208205128204</v>
      </c>
      <c r="AG130" s="29">
        <f t="shared" si="13"/>
        <v>840.3208205128204</v>
      </c>
      <c r="AH130" s="22">
        <f t="shared" si="14"/>
      </c>
      <c r="AI130" s="16">
        <f>LARGE($D130:$AE130,1)</f>
        <v>840.3208205128204</v>
      </c>
      <c r="AJ130" s="16" t="e">
        <f>LARGE($D130:$AE130,2)</f>
        <v>#NUM!</v>
      </c>
      <c r="AK130" s="16" t="e">
        <f>LARGE($D130:$AE130,3)</f>
        <v>#NUM!</v>
      </c>
      <c r="AL130" s="16" t="e">
        <f>LARGE($H130:$AE130,4)</f>
        <v>#NUM!</v>
      </c>
      <c r="AM130" s="16" t="e">
        <f>LARGE($D130:$AE130,5)</f>
        <v>#NUM!</v>
      </c>
      <c r="AN130" s="16" t="e">
        <f>LARGE($D130:$AE130,6)</f>
        <v>#NUM!</v>
      </c>
      <c r="AO130" s="16" t="e">
        <f>LARGE($D130:$AE130,7)</f>
        <v>#NUM!</v>
      </c>
      <c r="AP130" s="16" t="e">
        <f>LARGE($D130:$AE130,8)</f>
        <v>#NUM!</v>
      </c>
      <c r="AQ130" s="16" t="e">
        <f>LARGE($D130:$AE130,9)</f>
        <v>#NUM!</v>
      </c>
      <c r="AR130" s="16" t="e">
        <f>LARGE($D130:$AE130,10)</f>
        <v>#NUM!</v>
      </c>
      <c r="AS130" s="16" t="e">
        <f>LARGE($D130:$AE130,11)</f>
        <v>#NUM!</v>
      </c>
      <c r="AT130" s="16" t="e">
        <f>LARGE($D130:$AE130,12)</f>
        <v>#NUM!</v>
      </c>
      <c r="AU130" s="16" t="e">
        <f>LARGE($D130:$AE130,13)</f>
        <v>#NUM!</v>
      </c>
      <c r="AV130" s="16" t="e">
        <f>LARGE($D130:$AE130,14)</f>
        <v>#NUM!</v>
      </c>
      <c r="AW130" s="13" t="s">
        <v>54</v>
      </c>
      <c r="AX130" s="20" t="e">
        <f>VLOOKUP(B130,prot!A:I,9,FALSE)</f>
        <v>#N/A</v>
      </c>
      <c r="AY130" s="10" t="b">
        <f t="shared" si="15"/>
        <v>1</v>
      </c>
      <c r="AZ130" s="9">
        <f t="shared" si="16"/>
        <v>0</v>
      </c>
    </row>
    <row r="131" spans="1:52" ht="12" customHeight="1" hidden="1">
      <c r="A131" s="3">
        <v>8</v>
      </c>
      <c r="B131" s="1" t="s">
        <v>20</v>
      </c>
      <c r="C131" s="1">
        <v>1947</v>
      </c>
      <c r="D131" s="1" t="s">
        <v>79</v>
      </c>
      <c r="E131" s="1" t="s">
        <v>79</v>
      </c>
      <c r="F131" s="1" t="s">
        <v>79</v>
      </c>
      <c r="G131" s="1"/>
      <c r="H131" s="40"/>
      <c r="I131" s="40"/>
      <c r="J131" s="19" t="s">
        <v>79</v>
      </c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"/>
      <c r="Z131" s="19"/>
      <c r="AA131" s="19"/>
      <c r="AB131" s="19"/>
      <c r="AC131" s="19"/>
      <c r="AD131" s="19"/>
      <c r="AE131" s="19"/>
      <c r="AF131" s="19">
        <f t="shared" si="12"/>
        <v>0</v>
      </c>
      <c r="AG131" s="35">
        <f t="shared" si="13"/>
        <v>0</v>
      </c>
      <c r="AH131" s="22">
        <f t="shared" si="14"/>
      </c>
      <c r="AI131" s="16" t="e">
        <f>LARGE($H131:$AE131,1)</f>
        <v>#NUM!</v>
      </c>
      <c r="AJ131" s="16" t="e">
        <f>LARGE($H131:$AE131,2)</f>
        <v>#NUM!</v>
      </c>
      <c r="AK131" s="16" t="e">
        <f>LARGE($H131:$AE131,3)</f>
        <v>#NUM!</v>
      </c>
      <c r="AL131" s="16" t="e">
        <f>LARGE($H131:$AE131,4)</f>
        <v>#NUM!</v>
      </c>
      <c r="AM131" s="16" t="e">
        <f>LARGE($H131:$AE131,5)</f>
        <v>#NUM!</v>
      </c>
      <c r="AN131" s="16" t="e">
        <f>LARGE($H131:$AE131,6)</f>
        <v>#NUM!</v>
      </c>
      <c r="AO131" s="16" t="e">
        <f>LARGE($H131:$AE131,7)</f>
        <v>#NUM!</v>
      </c>
      <c r="AP131" s="16" t="e">
        <f>LARGE($H131:$AE131,8)</f>
        <v>#NUM!</v>
      </c>
      <c r="AQ131" s="16" t="e">
        <f>LARGE($H131:$AE131,9)</f>
        <v>#NUM!</v>
      </c>
      <c r="AR131" s="16" t="e">
        <f>LARGE($H131:$AE131,10)</f>
        <v>#NUM!</v>
      </c>
      <c r="AS131" s="16"/>
      <c r="AT131" s="16"/>
      <c r="AU131" s="16"/>
      <c r="AV131" s="16"/>
      <c r="AW131" s="13" t="s">
        <v>54</v>
      </c>
      <c r="AX131" s="20" t="e">
        <f>VLOOKUP(B131,prot!A:I,8,FALSE)*#REF!</f>
        <v>#N/A</v>
      </c>
      <c r="AY131" s="10" t="b">
        <f t="shared" si="15"/>
        <v>1</v>
      </c>
      <c r="AZ131" s="9">
        <f t="shared" si="16"/>
        <v>0</v>
      </c>
    </row>
    <row r="132" spans="1:52" ht="12" customHeight="1" hidden="1">
      <c r="A132" s="3">
        <v>9</v>
      </c>
      <c r="B132" s="2" t="s">
        <v>0</v>
      </c>
      <c r="C132" s="2">
        <v>1949</v>
      </c>
      <c r="D132" s="2" t="s">
        <v>79</v>
      </c>
      <c r="E132" s="2" t="s">
        <v>79</v>
      </c>
      <c r="F132" s="2"/>
      <c r="G132" s="2"/>
      <c r="H132" s="40" t="s">
        <v>79</v>
      </c>
      <c r="I132" s="40" t="s">
        <v>79</v>
      </c>
      <c r="J132" s="1" t="s">
        <v>79</v>
      </c>
      <c r="K132" s="1" t="s">
        <v>79</v>
      </c>
      <c r="L132" s="1" t="s">
        <v>79</v>
      </c>
      <c r="M132" s="1"/>
      <c r="N132" s="1"/>
      <c r="O132" s="1"/>
      <c r="P132" s="1"/>
      <c r="Q132" s="1"/>
      <c r="R132" s="19"/>
      <c r="S132" s="1"/>
      <c r="T132" s="1" t="s">
        <v>79</v>
      </c>
      <c r="U132" s="1"/>
      <c r="V132" s="1"/>
      <c r="W132" s="1"/>
      <c r="X132" s="1" t="s">
        <v>79</v>
      </c>
      <c r="Y132" s="1"/>
      <c r="Z132" s="1" t="s">
        <v>79</v>
      </c>
      <c r="AA132" s="1" t="s">
        <v>79</v>
      </c>
      <c r="AB132" s="1"/>
      <c r="AC132" s="1"/>
      <c r="AD132" s="1"/>
      <c r="AE132" s="1"/>
      <c r="AF132" s="19">
        <f>SUM(H132:AE132)</f>
        <v>0</v>
      </c>
      <c r="AG132" s="35">
        <f>SUMIF(AI132:AR132,"&gt;0")</f>
        <v>0</v>
      </c>
      <c r="AH132" s="22">
        <f t="shared" si="14"/>
      </c>
      <c r="AI132" s="16" t="e">
        <f>LARGE($H132:$AE132,1)</f>
        <v>#NUM!</v>
      </c>
      <c r="AJ132" s="16" t="e">
        <f>LARGE($H132:$AE132,2)</f>
        <v>#NUM!</v>
      </c>
      <c r="AK132" s="16" t="e">
        <f>LARGE($H132:$AE132,3)</f>
        <v>#NUM!</v>
      </c>
      <c r="AL132" s="16" t="e">
        <f>LARGE($H132:$AE132,4)</f>
        <v>#NUM!</v>
      </c>
      <c r="AM132" s="16" t="e">
        <f>LARGE($H132:$AE132,5)</f>
        <v>#NUM!</v>
      </c>
      <c r="AN132" s="16" t="e">
        <f>LARGE($H132:$AE132,6)</f>
        <v>#NUM!</v>
      </c>
      <c r="AO132" s="16" t="e">
        <f>LARGE($H132:$AE132,7)</f>
        <v>#NUM!</v>
      </c>
      <c r="AP132" s="16" t="e">
        <f>LARGE($H132:$AE132,8)</f>
        <v>#NUM!</v>
      </c>
      <c r="AQ132" s="16" t="e">
        <f>LARGE($H132:$AE132,9)</f>
        <v>#NUM!</v>
      </c>
      <c r="AR132" s="16" t="e">
        <f>LARGE($H132:$AE132,10)</f>
        <v>#NUM!</v>
      </c>
      <c r="AS132" s="16"/>
      <c r="AT132" s="16"/>
      <c r="AU132" s="16"/>
      <c r="AV132" s="16"/>
      <c r="AW132" s="13" t="s">
        <v>54</v>
      </c>
      <c r="AX132" s="20" t="e">
        <f>VLOOKUP(B132,prot!A:I,8,FALSE)*#REF!</f>
        <v>#N/A</v>
      </c>
      <c r="AY132" s="10" t="b">
        <f t="shared" si="15"/>
        <v>1</v>
      </c>
      <c r="AZ132" s="9">
        <f t="shared" si="16"/>
        <v>0</v>
      </c>
    </row>
    <row r="133" spans="1:52" ht="12" customHeight="1" hidden="1">
      <c r="A133" s="3">
        <v>10</v>
      </c>
      <c r="B133" s="36" t="s">
        <v>168</v>
      </c>
      <c r="C133" s="36">
        <v>1950</v>
      </c>
      <c r="D133" s="36" t="s">
        <v>79</v>
      </c>
      <c r="E133" s="36" t="s">
        <v>79</v>
      </c>
      <c r="F133" s="36"/>
      <c r="G133" s="36"/>
      <c r="H133" s="40" t="s">
        <v>79</v>
      </c>
      <c r="I133" s="40" t="s">
        <v>79</v>
      </c>
      <c r="J133" s="1" t="s">
        <v>79</v>
      </c>
      <c r="K133" s="1" t="s">
        <v>79</v>
      </c>
      <c r="L133" s="1" t="s">
        <v>79</v>
      </c>
      <c r="M133" s="1"/>
      <c r="N133" s="1"/>
      <c r="O133" s="1"/>
      <c r="P133" s="1"/>
      <c r="Q133" s="1"/>
      <c r="R133" s="19"/>
      <c r="S133" s="1"/>
      <c r="T133" s="1" t="s">
        <v>79</v>
      </c>
      <c r="U133" s="1"/>
      <c r="V133" s="1"/>
      <c r="W133" s="1"/>
      <c r="X133" s="1" t="s">
        <v>79</v>
      </c>
      <c r="Y133" s="1"/>
      <c r="Z133" s="1" t="s">
        <v>79</v>
      </c>
      <c r="AA133" s="1" t="s">
        <v>79</v>
      </c>
      <c r="AB133" s="1"/>
      <c r="AC133" s="1"/>
      <c r="AD133" s="1"/>
      <c r="AE133" s="1"/>
      <c r="AF133" s="19">
        <f>SUM(H133:AE133)</f>
        <v>0</v>
      </c>
      <c r="AG133" s="35">
        <f>SUMIF(AI133:AR133,"&gt;0")</f>
        <v>0</v>
      </c>
      <c r="AH133" s="22">
        <f t="shared" si="14"/>
      </c>
      <c r="AI133" s="16" t="e">
        <f>LARGE($H133:$AE133,1)</f>
        <v>#NUM!</v>
      </c>
      <c r="AJ133" s="16" t="e">
        <f>LARGE($H133:$AE133,2)</f>
        <v>#NUM!</v>
      </c>
      <c r="AK133" s="16" t="e">
        <f>LARGE($H133:$AE133,3)</f>
        <v>#NUM!</v>
      </c>
      <c r="AL133" s="16" t="e">
        <f>LARGE($H133:$AE133,4)</f>
        <v>#NUM!</v>
      </c>
      <c r="AM133" s="16" t="e">
        <f>LARGE($H133:$AE133,5)</f>
        <v>#NUM!</v>
      </c>
      <c r="AN133" s="16" t="e">
        <f>LARGE($H133:$AE133,6)</f>
        <v>#NUM!</v>
      </c>
      <c r="AO133" s="16" t="e">
        <f>LARGE($H133:$AE133,7)</f>
        <v>#NUM!</v>
      </c>
      <c r="AP133" s="16" t="e">
        <f>LARGE($H133:$AE133,8)</f>
        <v>#NUM!</v>
      </c>
      <c r="AQ133" s="16" t="e">
        <f>LARGE($H133:$AE133,9)</f>
        <v>#NUM!</v>
      </c>
      <c r="AR133" s="16" t="e">
        <f>LARGE($H133:$AE133,10)</f>
        <v>#NUM!</v>
      </c>
      <c r="AS133" s="16"/>
      <c r="AT133" s="16"/>
      <c r="AU133" s="16"/>
      <c r="AV133" s="16"/>
      <c r="AW133" s="13" t="s">
        <v>54</v>
      </c>
      <c r="AX133" s="20" t="e">
        <f>VLOOKUP(B133,prot!A:I,8,FALSE)*#REF!</f>
        <v>#N/A</v>
      </c>
      <c r="AY133" s="10" t="b">
        <f t="shared" si="15"/>
        <v>1</v>
      </c>
      <c r="AZ133" s="9">
        <f t="shared" si="16"/>
        <v>0</v>
      </c>
    </row>
    <row r="134" spans="1:52" ht="12.75" hidden="1">
      <c r="A134" s="3">
        <v>11</v>
      </c>
      <c r="B134" s="2" t="s">
        <v>84</v>
      </c>
      <c r="C134" s="2">
        <v>1945</v>
      </c>
      <c r="D134" s="2" t="s">
        <v>79</v>
      </c>
      <c r="E134" s="2" t="s">
        <v>79</v>
      </c>
      <c r="F134" s="2"/>
      <c r="G134" s="2"/>
      <c r="H134" s="40" t="s">
        <v>79</v>
      </c>
      <c r="I134" s="40" t="s">
        <v>79</v>
      </c>
      <c r="J134" s="1" t="s">
        <v>79</v>
      </c>
      <c r="K134" s="1" t="s">
        <v>79</v>
      </c>
      <c r="L134" s="1" t="s">
        <v>79</v>
      </c>
      <c r="M134" s="1"/>
      <c r="N134" s="1"/>
      <c r="O134" s="1"/>
      <c r="P134" s="1"/>
      <c r="Q134" s="1"/>
      <c r="R134" s="1"/>
      <c r="S134" s="1"/>
      <c r="T134" s="1" t="s">
        <v>79</v>
      </c>
      <c r="U134" s="1"/>
      <c r="V134" s="1"/>
      <c r="W134" s="1"/>
      <c r="X134" s="1" t="s">
        <v>79</v>
      </c>
      <c r="Y134" s="1"/>
      <c r="Z134" s="1" t="s">
        <v>79</v>
      </c>
      <c r="AA134" s="1" t="s">
        <v>79</v>
      </c>
      <c r="AB134" s="1"/>
      <c r="AC134" s="1"/>
      <c r="AD134" s="1"/>
      <c r="AE134" s="1"/>
      <c r="AF134" s="19">
        <f>SUM(H134:AE134)</f>
        <v>0</v>
      </c>
      <c r="AG134" s="29">
        <f>SUMIF(AI134:AR134,"&gt;0")</f>
        <v>0</v>
      </c>
      <c r="AH134" s="22">
        <f>IF(AZ134=0,"",AZ134)</f>
      </c>
      <c r="AI134" s="16" t="e">
        <f>LARGE($D134:$AE134,1)</f>
        <v>#NUM!</v>
      </c>
      <c r="AJ134" s="16" t="e">
        <f>LARGE($D134:$AE134,2)</f>
        <v>#NUM!</v>
      </c>
      <c r="AK134" s="16" t="e">
        <f>LARGE($D134:$AE134,3)</f>
        <v>#NUM!</v>
      </c>
      <c r="AL134" s="16" t="e">
        <f>LARGE($H134:$AE134,4)</f>
        <v>#NUM!</v>
      </c>
      <c r="AM134" s="16" t="e">
        <f>LARGE($D134:$AE134,5)</f>
        <v>#NUM!</v>
      </c>
      <c r="AN134" s="16" t="e">
        <f>LARGE($D134:$AE134,6)</f>
        <v>#NUM!</v>
      </c>
      <c r="AO134" s="16" t="e">
        <f>LARGE($D134:$AE134,7)</f>
        <v>#NUM!</v>
      </c>
      <c r="AP134" s="16" t="e">
        <f>LARGE($D134:$AE134,8)</f>
        <v>#NUM!</v>
      </c>
      <c r="AQ134" s="16" t="e">
        <f>LARGE($D134:$AE134,9)</f>
        <v>#NUM!</v>
      </c>
      <c r="AR134" s="16" t="e">
        <f>LARGE($D134:$AE134,10)</f>
        <v>#NUM!</v>
      </c>
      <c r="AS134" s="16" t="e">
        <f>LARGE($D134:$AE134,11)</f>
        <v>#NUM!</v>
      </c>
      <c r="AT134" s="16" t="e">
        <f>LARGE($D134:$AE134,12)</f>
        <v>#NUM!</v>
      </c>
      <c r="AU134" s="16" t="e">
        <f>LARGE($D134:$AE134,13)</f>
        <v>#NUM!</v>
      </c>
      <c r="AV134" s="16" t="e">
        <f>LARGE($D134:$AE134,14)</f>
        <v>#NUM!</v>
      </c>
      <c r="AW134" s="13" t="s">
        <v>54</v>
      </c>
      <c r="AX134" s="20" t="e">
        <f>VLOOKUP(B134,prot!A:I,9,FALSE)</f>
        <v>#N/A</v>
      </c>
      <c r="AY134" s="10" t="b">
        <f t="shared" si="15"/>
        <v>1</v>
      </c>
      <c r="AZ134" s="9">
        <f t="shared" si="16"/>
        <v>0</v>
      </c>
    </row>
    <row r="135" ht="12" customHeight="1"/>
    <row r="136" ht="12" customHeight="1"/>
    <row r="137" ht="12" customHeight="1">
      <c r="A137" s="8"/>
    </row>
    <row r="138" spans="1:2" ht="12" customHeight="1">
      <c r="A138" s="8"/>
      <c r="B138" s="58" t="s">
        <v>165</v>
      </c>
    </row>
    <row r="139" ht="12" customHeight="1"/>
    <row r="140" ht="12" customHeight="1"/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/>
    <row r="150" ht="11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2.75" customHeight="1"/>
    <row r="167" ht="12.7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2.75" customHeight="1"/>
    <row r="180" ht="17.25" customHeight="1"/>
    <row r="181" ht="1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5" customHeight="1"/>
    <row r="261" ht="38.25" customHeight="1"/>
    <row r="278" ht="13.5" customHeight="1"/>
    <row r="279" ht="13.5" customHeight="1"/>
    <row r="302" ht="12.75" customHeight="1"/>
    <row r="303" ht="12.75" customHeight="1"/>
    <row r="312" ht="12.75" customHeight="1"/>
    <row r="313" ht="13.5" customHeight="1"/>
    <row r="314" ht="13.5" customHeight="1"/>
    <row r="318" ht="25.5" customHeight="1"/>
    <row r="319" ht="35.25" customHeight="1"/>
    <row r="320" ht="23.25" customHeight="1"/>
    <row r="326" ht="13.5" customHeight="1"/>
    <row r="329" ht="12.75" customHeight="1"/>
    <row r="330" ht="12.75" customHeight="1"/>
    <row r="332" ht="12.75" customHeight="1"/>
    <row r="343" ht="18" customHeight="1"/>
  </sheetData>
  <sheetProtection/>
  <mergeCells count="7">
    <mergeCell ref="B123:C123"/>
    <mergeCell ref="A1:AG1"/>
    <mergeCell ref="A4:B4"/>
    <mergeCell ref="B46:C46"/>
    <mergeCell ref="B70:C70"/>
    <mergeCell ref="B91:C91"/>
    <mergeCell ref="B109:C109"/>
  </mergeCells>
  <printOptions horizontalCentered="1"/>
  <pageMargins left="0.15748031496062992" right="0.2362204724409449" top="0.1968503937007874" bottom="0" header="0" footer="0"/>
  <pageSetup fitToHeight="2"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C17"/>
  <sheetViews>
    <sheetView zoomScale="85" zoomScaleNormal="85" zoomScalePageLayoutView="0" workbookViewId="0" topLeftCell="A1">
      <selection activeCell="A1" sqref="A1:D17"/>
    </sheetView>
  </sheetViews>
  <sheetFormatPr defaultColWidth="9.00390625" defaultRowHeight="12.75"/>
  <sheetData>
    <row r="1" ht="12.75">
      <c r="C1" s="67"/>
    </row>
    <row r="2" ht="12.75">
      <c r="C2" s="67"/>
    </row>
    <row r="3" ht="12.75">
      <c r="C3" s="67"/>
    </row>
    <row r="4" ht="12.75">
      <c r="C4" s="67"/>
    </row>
    <row r="5" ht="12.75">
      <c r="C5" s="67"/>
    </row>
    <row r="6" ht="12.75">
      <c r="C6" s="67"/>
    </row>
    <row r="7" ht="12.75">
      <c r="C7" s="67"/>
    </row>
    <row r="9" ht="12.75">
      <c r="C9" s="67"/>
    </row>
    <row r="10" ht="12.75">
      <c r="C10" s="67"/>
    </row>
    <row r="11" ht="12.75">
      <c r="C11" s="67"/>
    </row>
    <row r="12" ht="12.75">
      <c r="C12" s="67"/>
    </row>
    <row r="14" ht="12.75">
      <c r="C14" s="67"/>
    </row>
    <row r="15" ht="12.75">
      <c r="C15" s="67"/>
    </row>
    <row r="17" ht="12.75">
      <c r="C17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="70" zoomScaleNormal="70" zoomScalePageLayoutView="0" workbookViewId="0" topLeftCell="A1">
      <selection activeCell="A79" sqref="A79:C79"/>
    </sheetView>
  </sheetViews>
  <sheetFormatPr defaultColWidth="9.00390625" defaultRowHeight="12.75"/>
  <cols>
    <col min="1" max="1" width="22.25390625" style="0" customWidth="1"/>
    <col min="2" max="2" width="18.75390625" style="0" customWidth="1"/>
    <col min="3" max="3" width="14.625" style="0" customWidth="1"/>
    <col min="4" max="4" width="1.25" style="12" customWidth="1"/>
    <col min="5" max="5" width="10.75390625" style="0" bestFit="1" customWidth="1"/>
    <col min="6" max="6" width="10.75390625" style="0" customWidth="1"/>
    <col min="7" max="7" width="11.00390625" style="0" bestFit="1" customWidth="1"/>
  </cols>
  <sheetData>
    <row r="1" ht="25.5">
      <c r="A1" s="49" t="s">
        <v>136</v>
      </c>
    </row>
    <row r="2" spans="3:9" ht="12.75">
      <c r="C2" s="11"/>
      <c r="E2" s="14" t="e">
        <f>VLOOKUP(A2,svod!B:AW,48,FALSE)</f>
        <v>#N/A</v>
      </c>
      <c r="F2" s="14" t="e">
        <f>VLOOKUP(A2,svod!B:C,2,FALSE)</f>
        <v>#N/A</v>
      </c>
      <c r="G2" s="9" t="e">
        <f>C$2/C2*1000*VLOOKUP(F2,коэфф!A:B,2,FALSE)</f>
        <v>#DIV/0!</v>
      </c>
      <c r="H2" s="10" t="b">
        <f>ISERROR(G2)</f>
        <v>1</v>
      </c>
      <c r="I2" s="9">
        <f>IF(H2,0,G2)</f>
        <v>0</v>
      </c>
    </row>
    <row r="3" spans="3:9" ht="12.75">
      <c r="C3" s="67"/>
      <c r="E3" s="14" t="e">
        <f>VLOOKUP(A3,svod!B:AW,48,FALSE)</f>
        <v>#N/A</v>
      </c>
      <c r="F3" s="14" t="e">
        <f>VLOOKUP(A3,svod!B:C,2,FALSE)</f>
        <v>#N/A</v>
      </c>
      <c r="G3" s="9" t="e">
        <f>C$3/C3*1000*VLOOKUP(F3,коэфф!A:B,2,FALSE)</f>
        <v>#DIV/0!</v>
      </c>
      <c r="H3" s="10" t="b">
        <f>ISERROR(G3)</f>
        <v>1</v>
      </c>
      <c r="I3" s="9">
        <f>IF(H3,0,G3)</f>
        <v>0</v>
      </c>
    </row>
    <row r="4" spans="3:9" ht="12.75">
      <c r="C4" s="67"/>
      <c r="E4" s="14" t="e">
        <f>VLOOKUP(A4,svod!B:AW,48,FALSE)</f>
        <v>#N/A</v>
      </c>
      <c r="F4" s="14" t="e">
        <f>VLOOKUP(A4,svod!B:C,2,FALSE)</f>
        <v>#N/A</v>
      </c>
      <c r="G4" s="9" t="e">
        <f>C$3/C4*1000*VLOOKUP(F4,коэфф!A:B,2,FALSE)</f>
        <v>#DIV/0!</v>
      </c>
      <c r="H4" s="10" t="b">
        <f>ISERROR(G4)</f>
        <v>1</v>
      </c>
      <c r="I4" s="9">
        <f>IF(H4,0,G4)</f>
        <v>0</v>
      </c>
    </row>
    <row r="5" spans="3:9" ht="12.75">
      <c r="C5" s="67"/>
      <c r="E5" s="14" t="e">
        <f>VLOOKUP(A5,svod!B:AW,48,FALSE)</f>
        <v>#N/A</v>
      </c>
      <c r="F5" s="14" t="e">
        <f>VLOOKUP(A5,svod!B:C,2,FALSE)</f>
        <v>#N/A</v>
      </c>
      <c r="G5" s="9" t="e">
        <f>C$3/C5*1000*VLOOKUP(F5,коэфф!A:B,2,FALSE)</f>
        <v>#DIV/0!</v>
      </c>
      <c r="H5" s="10" t="b">
        <f>ISERROR(G5)</f>
        <v>1</v>
      </c>
      <c r="I5" s="9">
        <f>IF(H5,0,G5)</f>
        <v>0</v>
      </c>
    </row>
    <row r="6" spans="3:9" ht="12.75">
      <c r="C6" s="67"/>
      <c r="E6" s="14" t="e">
        <f>VLOOKUP(A6,svod!B:AW,48,FALSE)</f>
        <v>#N/A</v>
      </c>
      <c r="F6" s="14" t="e">
        <f>VLOOKUP(A6,svod!B:C,2,FALSE)</f>
        <v>#N/A</v>
      </c>
      <c r="G6" s="9" t="e">
        <f>C$3/C6*1000*VLOOKUP(F6,коэфф!A:B,2,FALSE)</f>
        <v>#DIV/0!</v>
      </c>
      <c r="H6" s="10" t="b">
        <f>ISERROR(G6)</f>
        <v>1</v>
      </c>
      <c r="I6" s="9">
        <f>IF(H6,0,G6)</f>
        <v>0</v>
      </c>
    </row>
    <row r="7" spans="3:9" ht="12.75">
      <c r="C7" s="67"/>
      <c r="E7" s="14" t="e">
        <f>VLOOKUP(A7,svod!B:AW,48,FALSE)</f>
        <v>#N/A</v>
      </c>
      <c r="F7" s="14" t="e">
        <f>VLOOKUP(A7,svod!B:C,2,FALSE)</f>
        <v>#N/A</v>
      </c>
      <c r="G7" s="9" t="e">
        <f>C$3/C7*1000*VLOOKUP(F7,коэфф!A:B,2,FALSE)</f>
        <v>#DIV/0!</v>
      </c>
      <c r="H7" s="10" t="b">
        <f>ISERROR(G7)</f>
        <v>1</v>
      </c>
      <c r="I7" s="9">
        <f>IF(H7,0,G7)</f>
        <v>0</v>
      </c>
    </row>
    <row r="8" spans="3:9" ht="12.75">
      <c r="C8" s="67"/>
      <c r="E8" s="14" t="e">
        <f>VLOOKUP(A8,svod!B:AW,48,FALSE)</f>
        <v>#N/A</v>
      </c>
      <c r="F8" s="14" t="e">
        <f>VLOOKUP(A8,svod!B:C,2,FALSE)</f>
        <v>#N/A</v>
      </c>
      <c r="G8" s="9" t="e">
        <f>C$3/C8*1000*VLOOKUP(F8,коэфф!A:B,2,FALSE)</f>
        <v>#DIV/0!</v>
      </c>
      <c r="H8" s="10" t="b">
        <f>ISERROR(G8)</f>
        <v>1</v>
      </c>
      <c r="I8" s="9">
        <f>IF(H8,0,G8)</f>
        <v>0</v>
      </c>
    </row>
    <row r="9" spans="3:9" ht="12.75">
      <c r="C9" s="67"/>
      <c r="E9" s="14" t="e">
        <f>VLOOKUP(A9,svod!B:AW,48,FALSE)</f>
        <v>#N/A</v>
      </c>
      <c r="F9" s="14" t="e">
        <f>VLOOKUP(A9,svod!B:C,2,FALSE)</f>
        <v>#N/A</v>
      </c>
      <c r="G9" s="9" t="e">
        <f>C$3/C9*1000*VLOOKUP(F9,коэфф!A:B,2,FALSE)</f>
        <v>#DIV/0!</v>
      </c>
      <c r="H9" s="10" t="b">
        <f>ISERROR(G9)</f>
        <v>1</v>
      </c>
      <c r="I9" s="9">
        <f aca="true" t="shared" si="0" ref="I9:I20">IF(H9,0,G9)</f>
        <v>0</v>
      </c>
    </row>
    <row r="10" spans="5:9" ht="12.75">
      <c r="E10" s="14" t="e">
        <f>VLOOKUP(A10,svod!B:AW,48,FALSE)</f>
        <v>#N/A</v>
      </c>
      <c r="F10" s="14" t="e">
        <f>VLOOKUP(A10,svod!B:C,2,FALSE)</f>
        <v>#N/A</v>
      </c>
      <c r="G10" s="9" t="e">
        <f>C$8/C10*1000*VLOOKUP(F10,коэфф!A:B,2,FALSE)</f>
        <v>#DIV/0!</v>
      </c>
      <c r="H10" s="10" t="b">
        <f>ISERROR(G10)</f>
        <v>1</v>
      </c>
      <c r="I10" s="9">
        <f t="shared" si="0"/>
        <v>0</v>
      </c>
    </row>
    <row r="11" spans="3:9" ht="12.75">
      <c r="C11" s="67"/>
      <c r="E11" s="14" t="e">
        <f>VLOOKUP(A11,svod!B:AW,48,FALSE)</f>
        <v>#N/A</v>
      </c>
      <c r="F11" s="14" t="e">
        <f>VLOOKUP(A11,svod!B:C,2,FALSE)</f>
        <v>#N/A</v>
      </c>
      <c r="G11" s="9" t="e">
        <f>C$11/C11*1000*VLOOKUP(F11,коэфф!A:B,2,FALSE)</f>
        <v>#DIV/0!</v>
      </c>
      <c r="H11" s="10" t="b">
        <f>ISERROR(G11)</f>
        <v>1</v>
      </c>
      <c r="I11" s="9">
        <f t="shared" si="0"/>
        <v>0</v>
      </c>
    </row>
    <row r="12" spans="3:9" ht="12.75">
      <c r="C12" s="67"/>
      <c r="E12" s="14" t="e">
        <f>VLOOKUP(A12,svod!B:AW,48,FALSE)</f>
        <v>#N/A</v>
      </c>
      <c r="F12" s="14" t="e">
        <f>VLOOKUP(A12,svod!B:C,2,FALSE)</f>
        <v>#N/A</v>
      </c>
      <c r="G12" s="9" t="e">
        <f>C$11/C12*1000*VLOOKUP(F12,коэфф!A:B,2,FALSE)</f>
        <v>#DIV/0!</v>
      </c>
      <c r="H12" s="10" t="b">
        <f aca="true" t="shared" si="1" ref="H12:H22">ISERROR(G12)</f>
        <v>1</v>
      </c>
      <c r="I12" s="9">
        <f t="shared" si="0"/>
        <v>0</v>
      </c>
    </row>
    <row r="13" spans="3:9" ht="12.75">
      <c r="C13" s="67"/>
      <c r="E13" s="14" t="e">
        <f>VLOOKUP(A13,svod!B:AW,48,FALSE)</f>
        <v>#N/A</v>
      </c>
      <c r="F13" s="14" t="e">
        <f>VLOOKUP(A13,svod!B:C,2,FALSE)</f>
        <v>#N/A</v>
      </c>
      <c r="G13" s="9" t="e">
        <f>C$11/C13*1000*VLOOKUP(F13,коэфф!A:B,2,FALSE)</f>
        <v>#DIV/0!</v>
      </c>
      <c r="H13" s="10" t="b">
        <f t="shared" si="1"/>
        <v>1</v>
      </c>
      <c r="I13" s="9">
        <f t="shared" si="0"/>
        <v>0</v>
      </c>
    </row>
    <row r="14" spans="3:9" ht="12.75">
      <c r="C14" s="67"/>
      <c r="E14" s="14" t="e">
        <f>VLOOKUP(A14,svod!B:AW,48,FALSE)</f>
        <v>#N/A</v>
      </c>
      <c r="F14" s="14" t="e">
        <f>VLOOKUP(A14,svod!B:C,2,FALSE)</f>
        <v>#N/A</v>
      </c>
      <c r="G14" s="9" t="e">
        <f>C$11/C14*1000*VLOOKUP(F14,коэфф!A:B,2,FALSE)</f>
        <v>#DIV/0!</v>
      </c>
      <c r="H14" s="10" t="b">
        <f t="shared" si="1"/>
        <v>1</v>
      </c>
      <c r="I14" s="9">
        <f t="shared" si="0"/>
        <v>0</v>
      </c>
    </row>
    <row r="15" spans="1:9" ht="12.75">
      <c r="A15" s="11"/>
      <c r="C15" s="11"/>
      <c r="E15" s="14" t="e">
        <f>VLOOKUP(A15,svod!B:AW,48,FALSE)</f>
        <v>#N/A</v>
      </c>
      <c r="F15" s="14" t="e">
        <f>VLOOKUP(A15,svod!B:C,2,FALSE)</f>
        <v>#N/A</v>
      </c>
      <c r="G15" s="9" t="e">
        <f>C$2/C15*1000*VLOOKUP(F15,коэфф!A:B,2,FALSE)</f>
        <v>#DIV/0!</v>
      </c>
      <c r="H15" s="10" t="b">
        <f>ISERROR(G15)</f>
        <v>1</v>
      </c>
      <c r="I15" s="9">
        <f>IF(H15,0,G15)</f>
        <v>0</v>
      </c>
    </row>
    <row r="16" spans="1:9" ht="12.75">
      <c r="A16" s="11"/>
      <c r="C16" s="11"/>
      <c r="E16" s="14" t="e">
        <f>VLOOKUP(A16,svod!B:AW,48,FALSE)</f>
        <v>#N/A</v>
      </c>
      <c r="F16" s="14" t="e">
        <f>VLOOKUP(A16,svod!B:C,2,FALSE)</f>
        <v>#N/A</v>
      </c>
      <c r="G16" s="9" t="e">
        <f>C$2/C16*1000*VLOOKUP(F16,коэфф!A:B,2,FALSE)</f>
        <v>#DIV/0!</v>
      </c>
      <c r="H16" s="10" t="b">
        <f t="shared" si="1"/>
        <v>1</v>
      </c>
      <c r="I16" s="9">
        <f t="shared" si="0"/>
        <v>0</v>
      </c>
    </row>
    <row r="17" spans="5:9" ht="12.75">
      <c r="E17" s="14" t="e">
        <f>VLOOKUP(A17,svod!B:AW,48,FALSE)</f>
        <v>#N/A</v>
      </c>
      <c r="F17" s="14" t="e">
        <f>VLOOKUP(A17,svod!B:C,2,FALSE)</f>
        <v>#N/A</v>
      </c>
      <c r="G17" s="9" t="e">
        <f>C$2/C17*1000*VLOOKUP(F17,коэфф!A:B,2,FALSE)</f>
        <v>#DIV/0!</v>
      </c>
      <c r="H17" s="10" t="b">
        <f t="shared" si="1"/>
        <v>1</v>
      </c>
      <c r="I17" s="9">
        <f t="shared" si="0"/>
        <v>0</v>
      </c>
    </row>
    <row r="18" spans="3:9" ht="12.75">
      <c r="C18" s="11"/>
      <c r="E18" s="14" t="e">
        <f>VLOOKUP(A18,svod!B:AW,48,FALSE)</f>
        <v>#N/A</v>
      </c>
      <c r="F18" s="14" t="e">
        <f>VLOOKUP(A18,svod!B:C,2,FALSE)</f>
        <v>#N/A</v>
      </c>
      <c r="G18" s="9" t="e">
        <f>C$52/C18*1000*VLOOKUP(F18,коэфф!A:B,2,FALSE)</f>
        <v>#DIV/0!</v>
      </c>
      <c r="H18" s="10" t="b">
        <f t="shared" si="1"/>
        <v>1</v>
      </c>
      <c r="I18" s="9">
        <f t="shared" si="0"/>
        <v>0</v>
      </c>
    </row>
    <row r="19" spans="3:9" ht="12.75">
      <c r="C19" s="11"/>
      <c r="E19" s="14" t="e">
        <f>VLOOKUP(A19,svod!B:AW,48,FALSE)</f>
        <v>#N/A</v>
      </c>
      <c r="F19" s="14" t="e">
        <f>VLOOKUP(A19,svod!B:C,2,FALSE)</f>
        <v>#N/A</v>
      </c>
      <c r="G19" s="9" t="e">
        <f>C$52/C19*1000*VLOOKUP(F19,коэфф!A:B,2,FALSE)</f>
        <v>#DIV/0!</v>
      </c>
      <c r="H19" s="10" t="b">
        <f t="shared" si="1"/>
        <v>1</v>
      </c>
      <c r="I19" s="9">
        <f t="shared" si="0"/>
        <v>0</v>
      </c>
    </row>
    <row r="20" spans="3:9" ht="12.75">
      <c r="C20" s="11"/>
      <c r="E20" s="14" t="e">
        <f>VLOOKUP(A20,svod!B:AW,48,FALSE)</f>
        <v>#N/A</v>
      </c>
      <c r="F20" s="14" t="e">
        <f>VLOOKUP(A20,svod!B:C,2,FALSE)</f>
        <v>#N/A</v>
      </c>
      <c r="G20" s="9" t="e">
        <f>C$52/C20*1000*VLOOKUP(F20,коэфф!A:B,2,FALSE)</f>
        <v>#DIV/0!</v>
      </c>
      <c r="H20" s="10" t="b">
        <f t="shared" si="1"/>
        <v>1</v>
      </c>
      <c r="I20" s="9">
        <f t="shared" si="0"/>
        <v>0</v>
      </c>
    </row>
    <row r="21" spans="3:9" ht="12.75">
      <c r="C21" s="11"/>
      <c r="E21" s="14" t="e">
        <f>VLOOKUP(A21,svod!B:AW,48,FALSE)</f>
        <v>#N/A</v>
      </c>
      <c r="F21" s="14" t="e">
        <f>VLOOKUP(A21,svod!B:C,2,FALSE)</f>
        <v>#N/A</v>
      </c>
      <c r="G21" s="9" t="e">
        <f>C$52/C21*1000*VLOOKUP(F21,коэфф!A:B,2,FALSE)</f>
        <v>#DIV/0!</v>
      </c>
      <c r="H21" s="10" t="b">
        <f t="shared" si="1"/>
        <v>1</v>
      </c>
      <c r="I21" s="9">
        <f>IF(H21,0,G21)</f>
        <v>0</v>
      </c>
    </row>
    <row r="22" spans="3:9" ht="12.75">
      <c r="C22" s="11"/>
      <c r="E22" s="14" t="e">
        <f>VLOOKUP(A22,svod!B:AW,48,FALSE)</f>
        <v>#N/A</v>
      </c>
      <c r="F22" s="14" t="e">
        <f>VLOOKUP(A22,svod!B:C,2,FALSE)</f>
        <v>#N/A</v>
      </c>
      <c r="G22" s="9" t="e">
        <f>C$52/C22*1000*VLOOKUP(F22,коэфф!A:B,2,FALSE)</f>
        <v>#DIV/0!</v>
      </c>
      <c r="H22" s="10" t="b">
        <f t="shared" si="1"/>
        <v>1</v>
      </c>
      <c r="I22" s="9">
        <f>IF(H22,0,G22)</f>
        <v>0</v>
      </c>
    </row>
    <row r="23" spans="3:9" ht="12.75">
      <c r="C23" s="11"/>
      <c r="E23" s="14" t="e">
        <f>VLOOKUP(A23,svod!B:AW,48,FALSE)</f>
        <v>#N/A</v>
      </c>
      <c r="F23" s="14" t="e">
        <f>VLOOKUP(A23,svod!B:C,2,FALSE)</f>
        <v>#N/A</v>
      </c>
      <c r="G23" s="9" t="e">
        <f>C$52/C23*1000*VLOOKUP(F23,коэфф!A:B,2,FALSE)</f>
        <v>#DIV/0!</v>
      </c>
      <c r="H23" s="10" t="b">
        <f aca="true" t="shared" si="2" ref="H23:H30">ISERROR(G23)</f>
        <v>1</v>
      </c>
      <c r="I23" s="9">
        <f aca="true" t="shared" si="3" ref="I23:I30">IF(H23,0,G23)</f>
        <v>0</v>
      </c>
    </row>
    <row r="24" spans="3:9" ht="12.75">
      <c r="C24" s="11"/>
      <c r="E24" s="14" t="e">
        <f>VLOOKUP(A24,svod!B:AW,48,FALSE)</f>
        <v>#N/A</v>
      </c>
      <c r="F24" s="14" t="e">
        <f>VLOOKUP(A24,svod!B:C,2,FALSE)</f>
        <v>#N/A</v>
      </c>
      <c r="G24" s="9" t="e">
        <f>C$52/C24*1000*VLOOKUP(F24,коэфф!A:B,2,FALSE)</f>
        <v>#DIV/0!</v>
      </c>
      <c r="H24" s="10" t="b">
        <f t="shared" si="2"/>
        <v>1</v>
      </c>
      <c r="I24" s="9">
        <f t="shared" si="3"/>
        <v>0</v>
      </c>
    </row>
    <row r="25" spans="3:9" ht="12.75">
      <c r="C25" s="11"/>
      <c r="E25" s="14" t="e">
        <f>VLOOKUP(A25,svod!B:AW,48,FALSE)</f>
        <v>#N/A</v>
      </c>
      <c r="F25" s="14" t="e">
        <f>VLOOKUP(A25,svod!B:C,2,FALSE)</f>
        <v>#N/A</v>
      </c>
      <c r="G25" s="9" t="e">
        <f>C$52/C25*1000*VLOOKUP(F25,коэфф!A:B,2,FALSE)</f>
        <v>#DIV/0!</v>
      </c>
      <c r="H25" s="10" t="b">
        <f t="shared" si="2"/>
        <v>1</v>
      </c>
      <c r="I25" s="9">
        <f t="shared" si="3"/>
        <v>0</v>
      </c>
    </row>
    <row r="26" spans="3:9" ht="12.75">
      <c r="C26" s="11"/>
      <c r="E26" s="14" t="e">
        <f>VLOOKUP(A26,svod!B:AW,48,FALSE)</f>
        <v>#N/A</v>
      </c>
      <c r="F26" s="14" t="e">
        <f>VLOOKUP(A26,svod!B:C,2,FALSE)</f>
        <v>#N/A</v>
      </c>
      <c r="G26" s="9" t="e">
        <f>C$52/C26*1000*VLOOKUP(F26,коэфф!A:B,2,FALSE)</f>
        <v>#DIV/0!</v>
      </c>
      <c r="H26" s="10" t="b">
        <f t="shared" si="2"/>
        <v>1</v>
      </c>
      <c r="I26" s="9">
        <f t="shared" si="3"/>
        <v>0</v>
      </c>
    </row>
    <row r="27" spans="3:9" ht="12.75">
      <c r="C27" s="11"/>
      <c r="E27" s="14" t="e">
        <f>VLOOKUP(A27,svod!B:AW,48,FALSE)</f>
        <v>#N/A</v>
      </c>
      <c r="F27" s="14" t="e">
        <f>VLOOKUP(A27,svod!B:C,2,FALSE)</f>
        <v>#N/A</v>
      </c>
      <c r="G27" s="9" t="e">
        <f>C$52/C27*1000*VLOOKUP(F27,коэфф!A:B,2,FALSE)</f>
        <v>#DIV/0!</v>
      </c>
      <c r="H27" s="10" t="b">
        <f t="shared" si="2"/>
        <v>1</v>
      </c>
      <c r="I27" s="9">
        <f t="shared" si="3"/>
        <v>0</v>
      </c>
    </row>
    <row r="28" spans="3:9" ht="12.75">
      <c r="C28" s="11"/>
      <c r="E28" s="14" t="e">
        <f>VLOOKUP(A28,svod!B:AW,48,FALSE)</f>
        <v>#N/A</v>
      </c>
      <c r="F28" s="14" t="e">
        <f>VLOOKUP(A28,svod!B:C,2,FALSE)</f>
        <v>#N/A</v>
      </c>
      <c r="G28" s="9" t="e">
        <f>C$52/C28*1000*VLOOKUP(F28,коэфф!A:B,2,FALSE)</f>
        <v>#DIV/0!</v>
      </c>
      <c r="H28" s="10" t="b">
        <f t="shared" si="2"/>
        <v>1</v>
      </c>
      <c r="I28" s="9">
        <f t="shared" si="3"/>
        <v>0</v>
      </c>
    </row>
    <row r="29" spans="3:9" ht="12.75">
      <c r="C29" s="11"/>
      <c r="E29" s="14" t="e">
        <f>VLOOKUP(A29,svod!B:AW,48,FALSE)</f>
        <v>#N/A</v>
      </c>
      <c r="F29" s="14" t="e">
        <f>VLOOKUP(A29,svod!B:C,2,FALSE)</f>
        <v>#N/A</v>
      </c>
      <c r="G29" s="9" t="e">
        <f>C$52/C29*1000*VLOOKUP(F29,коэфф!A:B,2,FALSE)</f>
        <v>#DIV/0!</v>
      </c>
      <c r="H29" s="10" t="b">
        <f t="shared" si="2"/>
        <v>1</v>
      </c>
      <c r="I29" s="9">
        <f t="shared" si="3"/>
        <v>0</v>
      </c>
    </row>
    <row r="30" spans="5:9" ht="12.75">
      <c r="E30" s="14" t="e">
        <f>VLOOKUP(A30,svod!B:AW,48,FALSE)</f>
        <v>#N/A</v>
      </c>
      <c r="F30" s="14" t="e">
        <f>VLOOKUP(A30,svod!B:C,2,FALSE)</f>
        <v>#N/A</v>
      </c>
      <c r="G30" s="9" t="e">
        <f>C$52/C30*1000*VLOOKUP(F30,коэфф!A:B,2,FALSE)</f>
        <v>#DIV/0!</v>
      </c>
      <c r="H30" s="10" t="b">
        <f t="shared" si="2"/>
        <v>1</v>
      </c>
      <c r="I30" s="9">
        <f t="shared" si="3"/>
        <v>0</v>
      </c>
    </row>
    <row r="31" spans="3:9" ht="12.75">
      <c r="C31" s="11"/>
      <c r="E31" s="14" t="e">
        <f>VLOOKUP(A31,svod!B:AW,48,FALSE)</f>
        <v>#N/A</v>
      </c>
      <c r="F31" s="14" t="e">
        <f>VLOOKUP(A31,svod!B:C,2,FALSE)</f>
        <v>#N/A</v>
      </c>
      <c r="G31" s="9" t="e">
        <f>C$52/C31*1000*VLOOKUP(F31,коэфф!A:B,2,FALSE)</f>
        <v>#DIV/0!</v>
      </c>
      <c r="H31" s="10" t="b">
        <f aca="true" t="shared" si="4" ref="H31:H36">ISERROR(G31)</f>
        <v>1</v>
      </c>
      <c r="I31" s="9">
        <f aca="true" t="shared" si="5" ref="I31:I36">IF(H31,0,G31)</f>
        <v>0</v>
      </c>
    </row>
    <row r="32" spans="3:9" ht="12.75">
      <c r="C32" s="11"/>
      <c r="E32" s="14" t="e">
        <f>VLOOKUP(A32,svod!B:AW,48,FALSE)</f>
        <v>#N/A</v>
      </c>
      <c r="F32" s="14" t="e">
        <f>VLOOKUP(A32,svod!B:C,2,FALSE)</f>
        <v>#N/A</v>
      </c>
      <c r="G32" s="9" t="e">
        <f>C$52/C32*1000*VLOOKUP(F32,коэфф!A:B,2,FALSE)</f>
        <v>#DIV/0!</v>
      </c>
      <c r="H32" s="10" t="b">
        <f t="shared" si="4"/>
        <v>1</v>
      </c>
      <c r="I32" s="9">
        <f t="shared" si="5"/>
        <v>0</v>
      </c>
    </row>
    <row r="33" spans="3:9" ht="12.75">
      <c r="C33" s="11"/>
      <c r="E33" s="14" t="e">
        <f>VLOOKUP(A33,svod!B:AW,48,FALSE)</f>
        <v>#N/A</v>
      </c>
      <c r="F33" s="14" t="e">
        <f>VLOOKUP(A33,svod!B:C,2,FALSE)</f>
        <v>#N/A</v>
      </c>
      <c r="G33" s="9" t="e">
        <f>C$52/C33*1000*VLOOKUP(F33,коэфф!A:B,2,FALSE)</f>
        <v>#DIV/0!</v>
      </c>
      <c r="H33" s="10" t="b">
        <f t="shared" si="4"/>
        <v>1</v>
      </c>
      <c r="I33" s="9">
        <f t="shared" si="5"/>
        <v>0</v>
      </c>
    </row>
    <row r="34" spans="3:9" ht="12.75">
      <c r="C34" s="11"/>
      <c r="E34" s="14" t="e">
        <f>VLOOKUP(A34,svod!B:AW,48,FALSE)</f>
        <v>#N/A</v>
      </c>
      <c r="F34" s="14" t="e">
        <f>VLOOKUP(A34,svod!B:C,2,FALSE)</f>
        <v>#N/A</v>
      </c>
      <c r="G34" s="9" t="e">
        <f>C$52/C34*1000*VLOOKUP(F34,коэфф!A:B,2,FALSE)</f>
        <v>#DIV/0!</v>
      </c>
      <c r="H34" s="10" t="b">
        <f t="shared" si="4"/>
        <v>1</v>
      </c>
      <c r="I34" s="9">
        <f t="shared" si="5"/>
        <v>0</v>
      </c>
    </row>
    <row r="35" spans="3:9" ht="12.75">
      <c r="C35" s="11"/>
      <c r="E35" s="14" t="e">
        <f>VLOOKUP(A35,svod!B:AW,48,FALSE)</f>
        <v>#N/A</v>
      </c>
      <c r="F35" s="14" t="e">
        <f>VLOOKUP(A35,svod!B:C,2,FALSE)</f>
        <v>#N/A</v>
      </c>
      <c r="G35" s="9" t="e">
        <f>C$52/C35*1000*VLOOKUP(F35,коэфф!A:B,2,FALSE)</f>
        <v>#DIV/0!</v>
      </c>
      <c r="H35" s="10" t="b">
        <f t="shared" si="4"/>
        <v>1</v>
      </c>
      <c r="I35" s="9">
        <f t="shared" si="5"/>
        <v>0</v>
      </c>
    </row>
    <row r="36" spans="3:9" ht="12.75">
      <c r="C36" s="11"/>
      <c r="E36" s="14" t="e">
        <f>VLOOKUP(A36,svod!B:AW,48,FALSE)</f>
        <v>#N/A</v>
      </c>
      <c r="F36" s="14" t="e">
        <f>VLOOKUP(A36,svod!B:C,2,FALSE)</f>
        <v>#N/A</v>
      </c>
      <c r="G36" s="9" t="e">
        <f>C$52/C36*1000*VLOOKUP(F36,коэфф!A:B,2,FALSE)</f>
        <v>#DIV/0!</v>
      </c>
      <c r="H36" s="10" t="b">
        <f t="shared" si="4"/>
        <v>1</v>
      </c>
      <c r="I36" s="9">
        <f t="shared" si="5"/>
        <v>0</v>
      </c>
    </row>
    <row r="37" spans="3:9" ht="12.75">
      <c r="C37" s="11"/>
      <c r="E37" s="14" t="e">
        <f>VLOOKUP(A37,svod!B:AW,48,FALSE)</f>
        <v>#N/A</v>
      </c>
      <c r="F37" s="14" t="e">
        <f>VLOOKUP(A37,svod!B:C,2,FALSE)</f>
        <v>#N/A</v>
      </c>
      <c r="G37" s="9" t="e">
        <f>C$52/C37*1000*VLOOKUP(F37,коэфф!A:B,2,FALSE)</f>
        <v>#DIV/0!</v>
      </c>
      <c r="H37" s="10" t="b">
        <f aca="true" t="shared" si="6" ref="H37:H45">ISERROR(G37)</f>
        <v>1</v>
      </c>
      <c r="I37" s="9">
        <f aca="true" t="shared" si="7" ref="I37:I45">IF(H37,0,G37)</f>
        <v>0</v>
      </c>
    </row>
    <row r="38" spans="3:9" ht="12.75">
      <c r="C38" s="11"/>
      <c r="E38" s="14" t="e">
        <f>VLOOKUP(A38,svod!B:AW,48,FALSE)</f>
        <v>#N/A</v>
      </c>
      <c r="F38" s="14" t="e">
        <f>VLOOKUP(A38,svod!B:C,2,FALSE)</f>
        <v>#N/A</v>
      </c>
      <c r="G38" s="9" t="e">
        <f>C$52/C38*1000*VLOOKUP(F38,коэфф!A:B,2,FALSE)</f>
        <v>#DIV/0!</v>
      </c>
      <c r="H38" s="10" t="b">
        <f t="shared" si="6"/>
        <v>1</v>
      </c>
      <c r="I38" s="9">
        <f t="shared" si="7"/>
        <v>0</v>
      </c>
    </row>
    <row r="39" spans="1:9" ht="25.5">
      <c r="A39" s="49" t="s">
        <v>137</v>
      </c>
      <c r="C39" s="11"/>
      <c r="E39" s="14" t="e">
        <f>VLOOKUP(A39,svod!B:AW,48,FALSE)</f>
        <v>#N/A</v>
      </c>
      <c r="F39" s="14" t="e">
        <f>VLOOKUP(A39,svod!B:C,2,FALSE)</f>
        <v>#N/A</v>
      </c>
      <c r="G39" s="9" t="e">
        <f>C$2/C39*1000*VLOOKUP(F39,коэфф!A:B,2,FALSE)</f>
        <v>#DIV/0!</v>
      </c>
      <c r="H39" s="10"/>
      <c r="I39" s="9"/>
    </row>
    <row r="40" spans="3:9" ht="12.75">
      <c r="C40" s="67"/>
      <c r="D40">
        <v>1</v>
      </c>
      <c r="E40" s="14" t="e">
        <f>VLOOKUP(A40,svod!B:AW,48,FALSE)</f>
        <v>#N/A</v>
      </c>
      <c r="F40" s="14" t="e">
        <f>VLOOKUP(A40,svod!B:C,2,FALSE)</f>
        <v>#N/A</v>
      </c>
      <c r="G40" s="9" t="e">
        <f>C$40/C40*1000*VLOOKUP(F40,коэфф!A:D,3,FALSE)</f>
        <v>#DIV/0!</v>
      </c>
      <c r="H40" s="10" t="b">
        <f t="shared" si="6"/>
        <v>1</v>
      </c>
      <c r="I40" s="9">
        <f t="shared" si="7"/>
        <v>0</v>
      </c>
    </row>
    <row r="41" spans="3:9" ht="12.75">
      <c r="C41" s="67"/>
      <c r="D41">
        <v>2</v>
      </c>
      <c r="E41" s="14" t="e">
        <f>VLOOKUP(A41,svod!B:AW,48,FALSE)</f>
        <v>#N/A</v>
      </c>
      <c r="F41" s="14" t="e">
        <f>VLOOKUP(A41,svod!B:C,2,FALSE)</f>
        <v>#N/A</v>
      </c>
      <c r="G41" s="9" t="e">
        <f>C$40/C41*1000*VLOOKUP(F41,коэфф!A:D,3,FALSE)</f>
        <v>#DIV/0!</v>
      </c>
      <c r="H41" s="10" t="b">
        <f t="shared" si="6"/>
        <v>1</v>
      </c>
      <c r="I41" s="9">
        <f t="shared" si="7"/>
        <v>0</v>
      </c>
    </row>
    <row r="42" spans="3:9" ht="12.75">
      <c r="C42" s="11"/>
      <c r="E42" s="14" t="e">
        <f>VLOOKUP(A42,svod!B:AW,48,FALSE)</f>
        <v>#N/A</v>
      </c>
      <c r="F42" s="14" t="e">
        <f>VLOOKUP(A42,svod!B:C,2,FALSE)</f>
        <v>#N/A</v>
      </c>
      <c r="G42" s="9" t="e">
        <f>C$40/C42*1000*VLOOKUP(F42,коэфф!A:D,3,FALSE)</f>
        <v>#DIV/0!</v>
      </c>
      <c r="H42" s="10" t="b">
        <f t="shared" si="6"/>
        <v>1</v>
      </c>
      <c r="I42" s="9">
        <f t="shared" si="7"/>
        <v>0</v>
      </c>
    </row>
    <row r="43" spans="3:9" ht="12.75">
      <c r="C43" s="11"/>
      <c r="E43" s="14" t="e">
        <f>VLOOKUP(A43,svod!B:AW,48,FALSE)</f>
        <v>#N/A</v>
      </c>
      <c r="F43" s="14" t="e">
        <f>VLOOKUP(A43,svod!B:C,2,FALSE)</f>
        <v>#N/A</v>
      </c>
      <c r="G43" s="9" t="e">
        <f>C$40/C43*1000*VLOOKUP(F43,коэфф!A:D,3,FALSE)</f>
        <v>#DIV/0!</v>
      </c>
      <c r="H43" s="10" t="b">
        <f t="shared" si="6"/>
        <v>1</v>
      </c>
      <c r="I43" s="9">
        <f t="shared" si="7"/>
        <v>0</v>
      </c>
    </row>
    <row r="44" spans="3:9" ht="12.75">
      <c r="C44" s="11"/>
      <c r="E44" s="14" t="e">
        <f>VLOOKUP(A44,svod!B:AW,48,FALSE)</f>
        <v>#N/A</v>
      </c>
      <c r="F44" s="14" t="e">
        <f>VLOOKUP(A44,svod!B:C,2,FALSE)</f>
        <v>#N/A</v>
      </c>
      <c r="G44" s="9" t="e">
        <f>C$40/C44*1000*VLOOKUP(F44,коэфф!A:D,3,FALSE)</f>
        <v>#DIV/0!</v>
      </c>
      <c r="H44" s="10" t="b">
        <f t="shared" si="6"/>
        <v>1</v>
      </c>
      <c r="I44" s="9">
        <f t="shared" si="7"/>
        <v>0</v>
      </c>
    </row>
    <row r="45" spans="3:9" ht="12.75">
      <c r="C45" s="11"/>
      <c r="E45" s="14" t="e">
        <f>VLOOKUP(A45,svod!B:AW,48,FALSE)</f>
        <v>#N/A</v>
      </c>
      <c r="F45" s="14" t="e">
        <f>VLOOKUP(A45,svod!B:C,2,FALSE)</f>
        <v>#N/A</v>
      </c>
      <c r="G45" s="9" t="e">
        <f>C$40/C45*1000*VLOOKUP(F45,коэфф!A:D,3,FALSE)</f>
        <v>#DIV/0!</v>
      </c>
      <c r="H45" s="10" t="b">
        <f t="shared" si="6"/>
        <v>1</v>
      </c>
      <c r="I45" s="9">
        <f t="shared" si="7"/>
        <v>0</v>
      </c>
    </row>
    <row r="46" spans="3:9" ht="12.75">
      <c r="C46" s="11"/>
      <c r="E46" s="14" t="e">
        <f>VLOOKUP(A46,svod!B:AW,48,FALSE)</f>
        <v>#N/A</v>
      </c>
      <c r="F46" s="14" t="e">
        <f>VLOOKUP(A46,svod!B:C,2,FALSE)</f>
        <v>#N/A</v>
      </c>
      <c r="G46" s="9" t="e">
        <f>C$45/C46*1000*VLOOKUP(F46,коэфф!A:D,3,FALSE)</f>
        <v>#DIV/0!</v>
      </c>
      <c r="H46" s="10" t="b">
        <f aca="true" t="shared" si="8" ref="H46:H53">ISERROR(G46)</f>
        <v>1</v>
      </c>
      <c r="I46" s="9">
        <f aca="true" t="shared" si="9" ref="I46:I53">IF(H46,0,G46)</f>
        <v>0</v>
      </c>
    </row>
    <row r="47" spans="5:9" ht="12.75">
      <c r="E47" s="14" t="e">
        <f>VLOOKUP(A47,svod!B:AW,48,FALSE)</f>
        <v>#N/A</v>
      </c>
      <c r="F47" s="14" t="e">
        <f>VLOOKUP(A47,svod!B:C,2,FALSE)</f>
        <v>#N/A</v>
      </c>
      <c r="G47" s="9" t="e">
        <f>C$45/C47*1000*VLOOKUP(F47,коэфф!A:D,3,FALSE)</f>
        <v>#DIV/0!</v>
      </c>
      <c r="H47" s="10" t="b">
        <f t="shared" si="8"/>
        <v>1</v>
      </c>
      <c r="I47" s="9">
        <f t="shared" si="9"/>
        <v>0</v>
      </c>
    </row>
    <row r="48" spans="3:9" ht="12.75">
      <c r="C48" s="11"/>
      <c r="E48" s="14" t="e">
        <f>VLOOKUP(A48,svod!B:AW,48,FALSE)</f>
        <v>#N/A</v>
      </c>
      <c r="F48" s="14" t="e">
        <f>VLOOKUP(A48,svod!B:C,2,FALSE)</f>
        <v>#N/A</v>
      </c>
      <c r="G48" s="9" t="e">
        <f>C$48/C48*1000*VLOOKUP(F48,коэфф!A:D,3,FALSE)</f>
        <v>#DIV/0!</v>
      </c>
      <c r="H48" s="10" t="b">
        <f t="shared" si="8"/>
        <v>1</v>
      </c>
      <c r="I48" s="9">
        <f t="shared" si="9"/>
        <v>0</v>
      </c>
    </row>
    <row r="49" spans="3:9" ht="12.75">
      <c r="C49" s="11"/>
      <c r="E49" s="14" t="e">
        <f>VLOOKUP(A49,svod!B:AW,48,FALSE)</f>
        <v>#N/A</v>
      </c>
      <c r="F49" s="14" t="e">
        <f>VLOOKUP(A49,svod!B:C,2,FALSE)</f>
        <v>#N/A</v>
      </c>
      <c r="G49" s="9" t="e">
        <f>C$48/C49*1000*VLOOKUP(F49,коэфф!A:D,3,FALSE)</f>
        <v>#DIV/0!</v>
      </c>
      <c r="H49" s="10" t="b">
        <f t="shared" si="8"/>
        <v>1</v>
      </c>
      <c r="I49" s="9">
        <f t="shared" si="9"/>
        <v>0</v>
      </c>
    </row>
    <row r="50" spans="3:9" ht="12.75">
      <c r="C50" s="11"/>
      <c r="E50" s="14" t="e">
        <f>VLOOKUP(A50,svod!B:AW,48,FALSE)</f>
        <v>#N/A</v>
      </c>
      <c r="F50" s="14" t="e">
        <f>VLOOKUP(A50,svod!B:C,2,FALSE)</f>
        <v>#N/A</v>
      </c>
      <c r="G50" s="9" t="e">
        <f>C$48/C50*1000*VLOOKUP(F50,коэфф!A:D,3,FALSE)</f>
        <v>#DIV/0!</v>
      </c>
      <c r="H50" s="10" t="b">
        <f t="shared" si="8"/>
        <v>1</v>
      </c>
      <c r="I50" s="9">
        <f t="shared" si="9"/>
        <v>0</v>
      </c>
    </row>
    <row r="51" spans="3:9" ht="12.75">
      <c r="C51" s="11"/>
      <c r="E51" s="14" t="e">
        <f>VLOOKUP(A51,svod!B:AW,48,FALSE)</f>
        <v>#N/A</v>
      </c>
      <c r="F51" s="14" t="e">
        <f>VLOOKUP(A51,svod!B:C,2,FALSE)</f>
        <v>#N/A</v>
      </c>
      <c r="G51" s="9" t="e">
        <f>C$45/C51*1000*VLOOKUP(F51,коэфф!A:D,3,FALSE)</f>
        <v>#DIV/0!</v>
      </c>
      <c r="H51" s="10" t="b">
        <f t="shared" si="8"/>
        <v>1</v>
      </c>
      <c r="I51" s="9">
        <f t="shared" si="9"/>
        <v>0</v>
      </c>
    </row>
    <row r="52" spans="3:9" ht="12.75" hidden="1">
      <c r="C52" s="11"/>
      <c r="E52" s="14" t="e">
        <f>VLOOKUP(A52,svod!B:AW,48,FALSE)</f>
        <v>#N/A</v>
      </c>
      <c r="F52" s="14" t="e">
        <f>VLOOKUP(A52,svod!B:C,2,FALSE)</f>
        <v>#N/A</v>
      </c>
      <c r="G52" s="9" t="e">
        <f>C$45/C52*1000*VLOOKUP(F52,коэфф!A:D,3,FALSE)</f>
        <v>#DIV/0!</v>
      </c>
      <c r="H52" s="10" t="b">
        <f t="shared" si="8"/>
        <v>1</v>
      </c>
      <c r="I52" s="9">
        <f t="shared" si="9"/>
        <v>0</v>
      </c>
    </row>
    <row r="53" spans="3:9" ht="12.75">
      <c r="C53" s="11"/>
      <c r="E53" s="14" t="e">
        <f>VLOOKUP(A53,svod!B:AW,48,FALSE)</f>
        <v>#N/A</v>
      </c>
      <c r="F53" s="14" t="e">
        <f>VLOOKUP(A53,svod!B:C,2,FALSE)</f>
        <v>#N/A</v>
      </c>
      <c r="G53" s="9" t="e">
        <f>C$45/C53*1000*VLOOKUP(F53,коэфф!A:D,3,FALSE)</f>
        <v>#DIV/0!</v>
      </c>
      <c r="H53" s="10" t="b">
        <f t="shared" si="8"/>
        <v>1</v>
      </c>
      <c r="I53" s="9">
        <f t="shared" si="9"/>
        <v>0</v>
      </c>
    </row>
    <row r="54" spans="3:9" ht="12.75">
      <c r="C54" s="11"/>
      <c r="E54" s="14" t="e">
        <f>VLOOKUP(A54,svod!B:AW,48,FALSE)</f>
        <v>#N/A</v>
      </c>
      <c r="F54" s="14" t="e">
        <f>VLOOKUP(A54,svod!B:C,2,FALSE)</f>
        <v>#N/A</v>
      </c>
      <c r="G54" s="9" t="e">
        <f>C$48/C54*1000*VLOOKUP(F54,коэфф!A:D,3,FALSE)</f>
        <v>#DIV/0!</v>
      </c>
      <c r="H54" s="10" t="b">
        <f aca="true" t="shared" si="10" ref="H54:H65">ISERROR(G54)</f>
        <v>1</v>
      </c>
      <c r="I54" s="9">
        <f aca="true" t="shared" si="11" ref="I54:I65">IF(H54,0,G54)</f>
        <v>0</v>
      </c>
    </row>
    <row r="55" spans="3:9" ht="12.75">
      <c r="C55" s="11"/>
      <c r="E55" s="14" t="e">
        <f>VLOOKUP(A55,svod!B:AW,48,FALSE)</f>
        <v>#N/A</v>
      </c>
      <c r="F55" s="14" t="e">
        <f>VLOOKUP(A55,svod!B:C,2,FALSE)</f>
        <v>#N/A</v>
      </c>
      <c r="G55" s="9" t="e">
        <f>C$48/C55*1000*VLOOKUP(F55,коэфф!A:D,3,FALSE)</f>
        <v>#DIV/0!</v>
      </c>
      <c r="H55" s="10" t="b">
        <f t="shared" si="10"/>
        <v>1</v>
      </c>
      <c r="I55" s="9">
        <f t="shared" si="11"/>
        <v>0</v>
      </c>
    </row>
    <row r="56" spans="3:9" ht="12.75">
      <c r="C56" s="11"/>
      <c r="E56" s="14" t="e">
        <f>VLOOKUP(A56,svod!B:AW,48,FALSE)</f>
        <v>#N/A</v>
      </c>
      <c r="F56" s="14" t="e">
        <f>VLOOKUP(A56,svod!B:C,2,FALSE)</f>
        <v>#N/A</v>
      </c>
      <c r="G56" s="9" t="e">
        <f>C$48/C56*1000*VLOOKUP(F56,коэфф!A:D,3,FALSE)</f>
        <v>#DIV/0!</v>
      </c>
      <c r="H56" s="10" t="b">
        <f t="shared" si="10"/>
        <v>1</v>
      </c>
      <c r="I56" s="9">
        <f t="shared" si="11"/>
        <v>0</v>
      </c>
    </row>
    <row r="57" spans="3:9" ht="12.75">
      <c r="C57" s="11"/>
      <c r="E57" s="14" t="e">
        <f>VLOOKUP(A57,svod!B:AW,48,FALSE)</f>
        <v>#N/A</v>
      </c>
      <c r="F57" s="14" t="e">
        <f>VLOOKUP(A57,svod!B:C,2,FALSE)</f>
        <v>#N/A</v>
      </c>
      <c r="G57" s="9" t="e">
        <f>C$48/C57*1000*VLOOKUP(F57,коэфф!A:D,3,FALSE)</f>
        <v>#DIV/0!</v>
      </c>
      <c r="H57" s="10" t="b">
        <f t="shared" si="10"/>
        <v>1</v>
      </c>
      <c r="I57" s="9">
        <f t="shared" si="11"/>
        <v>0</v>
      </c>
    </row>
    <row r="58" spans="5:9" ht="12.75">
      <c r="E58" s="14" t="e">
        <f>VLOOKUP(A58,svod!B:AW,48,FALSE)</f>
        <v>#N/A</v>
      </c>
      <c r="F58" s="14" t="e">
        <f>VLOOKUP(A58,svod!B:C,2,FALSE)</f>
        <v>#N/A</v>
      </c>
      <c r="G58" s="9" t="e">
        <f>C$48/C58*1000*VLOOKUP(F58,коэфф!A:D,3,FALSE)</f>
        <v>#DIV/0!</v>
      </c>
      <c r="H58" s="10" t="b">
        <f t="shared" si="10"/>
        <v>1</v>
      </c>
      <c r="I58" s="9">
        <f t="shared" si="11"/>
        <v>0</v>
      </c>
    </row>
    <row r="59" spans="3:9" ht="12.75">
      <c r="C59" s="11"/>
      <c r="E59" s="14" t="e">
        <f>VLOOKUP(A59,svod!B:AW,48,FALSE)</f>
        <v>#N/A</v>
      </c>
      <c r="F59" s="14" t="e">
        <f>VLOOKUP(A59,svod!B:C,2,FALSE)</f>
        <v>#N/A</v>
      </c>
      <c r="G59" s="9" t="e">
        <f>C$48/C59*1000*VLOOKUP(F59,коэфф!A:D,3,FALSE)</f>
        <v>#DIV/0!</v>
      </c>
      <c r="H59" s="10" t="b">
        <f t="shared" si="10"/>
        <v>1</v>
      </c>
      <c r="I59" s="9">
        <f t="shared" si="11"/>
        <v>0</v>
      </c>
    </row>
    <row r="60" spans="3:9" ht="12.75">
      <c r="C60" s="11"/>
      <c r="E60" s="14" t="e">
        <f>VLOOKUP(A60,svod!B:AW,48,FALSE)</f>
        <v>#N/A</v>
      </c>
      <c r="F60" s="14" t="e">
        <f>VLOOKUP(A60,svod!B:C,2,FALSE)</f>
        <v>#N/A</v>
      </c>
      <c r="G60" s="9" t="e">
        <f>C$48/C60*1000*VLOOKUP(F60,коэфф!A:D,3,FALSE)</f>
        <v>#DIV/0!</v>
      </c>
      <c r="H60" s="10" t="b">
        <f t="shared" si="10"/>
        <v>1</v>
      </c>
      <c r="I60" s="9">
        <f t="shared" si="11"/>
        <v>0</v>
      </c>
    </row>
    <row r="61" spans="3:9" ht="12.75">
      <c r="C61" s="11"/>
      <c r="E61" s="14" t="e">
        <f>VLOOKUP(A61,svod!B:AW,48,FALSE)</f>
        <v>#N/A</v>
      </c>
      <c r="F61" s="14" t="e">
        <f>VLOOKUP(A61,svod!B:C,2,FALSE)</f>
        <v>#N/A</v>
      </c>
      <c r="G61" s="9" t="e">
        <f>C$48/C61*1000*VLOOKUP(F61,коэфф!A:D,3,FALSE)</f>
        <v>#DIV/0!</v>
      </c>
      <c r="H61" s="10" t="b">
        <f t="shared" si="10"/>
        <v>1</v>
      </c>
      <c r="I61" s="9">
        <f t="shared" si="11"/>
        <v>0</v>
      </c>
    </row>
    <row r="62" spans="3:9" ht="12.75">
      <c r="C62" s="11"/>
      <c r="E62" s="14" t="e">
        <f>VLOOKUP(A62,svod!B:AW,48,FALSE)</f>
        <v>#N/A</v>
      </c>
      <c r="F62" s="14" t="e">
        <f>VLOOKUP(A62,svod!B:C,2,FALSE)</f>
        <v>#N/A</v>
      </c>
      <c r="G62" s="9" t="e">
        <f>C$48/C62*1000*VLOOKUP(F62,коэфф!A:D,3,FALSE)</f>
        <v>#DIV/0!</v>
      </c>
      <c r="H62" s="10" t="b">
        <f t="shared" si="10"/>
        <v>1</v>
      </c>
      <c r="I62" s="9">
        <f t="shared" si="11"/>
        <v>0</v>
      </c>
    </row>
    <row r="63" spans="3:9" ht="12.75">
      <c r="C63" s="11"/>
      <c r="E63" s="14" t="e">
        <f>VLOOKUP(A63,svod!B:AW,48,FALSE)</f>
        <v>#N/A</v>
      </c>
      <c r="F63" s="14" t="e">
        <f>VLOOKUP(A63,svod!B:C,2,FALSE)</f>
        <v>#N/A</v>
      </c>
      <c r="G63" s="9" t="e">
        <f>C$48/C63*1000*VLOOKUP(F63,коэфф!A:D,3,FALSE)</f>
        <v>#DIV/0!</v>
      </c>
      <c r="H63" s="10" t="b">
        <f t="shared" si="10"/>
        <v>1</v>
      </c>
      <c r="I63" s="9">
        <f t="shared" si="11"/>
        <v>0</v>
      </c>
    </row>
    <row r="64" spans="3:9" ht="12.75">
      <c r="C64" s="11"/>
      <c r="E64" s="14" t="e">
        <f>VLOOKUP(A64,svod!B:AW,48,FALSE)</f>
        <v>#N/A</v>
      </c>
      <c r="F64" s="14" t="e">
        <f>VLOOKUP(A64,svod!B:C,2,FALSE)</f>
        <v>#N/A</v>
      </c>
      <c r="G64" s="9" t="e">
        <f>C$48/C64*1000*VLOOKUP(F64,коэфф!A:D,3,FALSE)</f>
        <v>#DIV/0!</v>
      </c>
      <c r="H64" s="10" t="b">
        <f t="shared" si="10"/>
        <v>1</v>
      </c>
      <c r="I64" s="9">
        <f t="shared" si="11"/>
        <v>0</v>
      </c>
    </row>
    <row r="65" spans="3:9" ht="12.75">
      <c r="C65" s="11"/>
      <c r="E65" s="14" t="e">
        <f>VLOOKUP(A65,svod!B:AW,48,FALSE)</f>
        <v>#N/A</v>
      </c>
      <c r="F65" s="14" t="e">
        <f>VLOOKUP(A65,svod!B:C,2,FALSE)</f>
        <v>#N/A</v>
      </c>
      <c r="G65" s="9" t="e">
        <f>C$48/C65*1000*VLOOKUP(F65,коэфф!A:D,3,FALSE)</f>
        <v>#DIV/0!</v>
      </c>
      <c r="H65" s="10" t="b">
        <f t="shared" si="10"/>
        <v>1</v>
      </c>
      <c r="I65" s="9">
        <f t="shared" si="11"/>
        <v>0</v>
      </c>
    </row>
    <row r="66" spans="5:9" ht="12.75">
      <c r="E66" s="14" t="e">
        <f>VLOOKUP(A66,svod!B:AW,48,FALSE)</f>
        <v>#N/A</v>
      </c>
      <c r="F66" s="14" t="e">
        <f>VLOOKUP(A66,svod!B:C,2,FALSE)</f>
        <v>#N/A</v>
      </c>
      <c r="G66" s="9" t="e">
        <f>C$48/C66*1000*VLOOKUP(F66,коэфф!A:D,3,FALSE)</f>
        <v>#DIV/0!</v>
      </c>
      <c r="H66" s="10" t="b">
        <f aca="true" t="shared" si="12" ref="H66:H99">ISERROR(G66)</f>
        <v>1</v>
      </c>
      <c r="I66" s="9">
        <f aca="true" t="shared" si="13" ref="I66:I99">IF(H66,0,G66)</f>
        <v>0</v>
      </c>
    </row>
    <row r="67" spans="5:9" ht="12.75">
      <c r="E67" s="14" t="e">
        <f>VLOOKUP(A67,svod!B:AW,48,FALSE)</f>
        <v>#N/A</v>
      </c>
      <c r="F67" s="14" t="e">
        <f>VLOOKUP(A67,svod!B:C,2,FALSE)</f>
        <v>#N/A</v>
      </c>
      <c r="G67" s="9" t="e">
        <f>C$48/C67*1000*VLOOKUP(F67,коэфф!A:D,3,FALSE)</f>
        <v>#DIV/0!</v>
      </c>
      <c r="H67" s="10" t="b">
        <f t="shared" si="12"/>
        <v>1</v>
      </c>
      <c r="I67" s="9">
        <f t="shared" si="13"/>
        <v>0</v>
      </c>
    </row>
    <row r="68" spans="5:9" ht="12.75">
      <c r="E68" s="14" t="e">
        <f>VLOOKUP(A68,svod!B:AW,48,FALSE)</f>
        <v>#N/A</v>
      </c>
      <c r="F68" s="14" t="e">
        <f>VLOOKUP(A68,svod!B:C,2,FALSE)</f>
        <v>#N/A</v>
      </c>
      <c r="G68" s="9" t="e">
        <f>C$48/C68*1000*VLOOKUP(F68,коэфф!A:D,3,FALSE)</f>
        <v>#DIV/0!</v>
      </c>
      <c r="H68" s="10" t="b">
        <f t="shared" si="12"/>
        <v>1</v>
      </c>
      <c r="I68" s="9">
        <f t="shared" si="13"/>
        <v>0</v>
      </c>
    </row>
    <row r="69" spans="5:9" ht="12.75">
      <c r="E69" s="14" t="e">
        <f>VLOOKUP(A69,svod!B:AW,48,FALSE)</f>
        <v>#N/A</v>
      </c>
      <c r="F69" s="14" t="e">
        <f>VLOOKUP(A69,svod!B:C,2,FALSE)</f>
        <v>#N/A</v>
      </c>
      <c r="G69" s="9" t="e">
        <f>C$48/C69*1000*VLOOKUP(F69,коэфф!A:D,3,FALSE)</f>
        <v>#DIV/0!</v>
      </c>
      <c r="H69" s="10" t="b">
        <f t="shared" si="12"/>
        <v>1</v>
      </c>
      <c r="I69" s="9">
        <f t="shared" si="13"/>
        <v>0</v>
      </c>
    </row>
    <row r="70" spans="5:9" ht="12.75">
      <c r="E70" s="14" t="e">
        <f>VLOOKUP(A70,svod!B:AW,48,FALSE)</f>
        <v>#N/A</v>
      </c>
      <c r="F70" s="14" t="e">
        <f>VLOOKUP(A70,svod!B:C,2,FALSE)</f>
        <v>#N/A</v>
      </c>
      <c r="G70" s="9" t="e">
        <f>C$48/C70*1000*VLOOKUP(F70,коэфф!A:D,3,FALSE)</f>
        <v>#DIV/0!</v>
      </c>
      <c r="H70" s="10" t="b">
        <f t="shared" si="12"/>
        <v>1</v>
      </c>
      <c r="I70" s="9">
        <f t="shared" si="13"/>
        <v>0</v>
      </c>
    </row>
    <row r="71" spans="5:9" ht="12.75">
      <c r="E71" s="14" t="e">
        <f>VLOOKUP(A71,svod!B:AW,48,FALSE)</f>
        <v>#N/A</v>
      </c>
      <c r="F71" s="14" t="e">
        <f>VLOOKUP(A71,svod!B:C,2,FALSE)</f>
        <v>#N/A</v>
      </c>
      <c r="G71" s="9" t="e">
        <f>C$48/C71*1000*VLOOKUP(F71,коэфф!A:D,3,FALSE)</f>
        <v>#DIV/0!</v>
      </c>
      <c r="H71" s="10" t="b">
        <f t="shared" si="12"/>
        <v>1</v>
      </c>
      <c r="I71" s="9">
        <f t="shared" si="13"/>
        <v>0</v>
      </c>
    </row>
    <row r="72" spans="5:9" ht="12.75">
      <c r="E72" s="14" t="e">
        <f>VLOOKUP(A72,svod!B:AW,48,FALSE)</f>
        <v>#N/A</v>
      </c>
      <c r="F72" s="14" t="e">
        <f>VLOOKUP(A72,svod!B:C,2,FALSE)</f>
        <v>#N/A</v>
      </c>
      <c r="G72" s="9" t="e">
        <f>C$48/C72*1000*VLOOKUP(F72,коэфф!A:D,3,FALSE)</f>
        <v>#DIV/0!</v>
      </c>
      <c r="H72" s="10" t="b">
        <f t="shared" si="12"/>
        <v>1</v>
      </c>
      <c r="I72" s="9">
        <f t="shared" si="13"/>
        <v>0</v>
      </c>
    </row>
    <row r="73" spans="5:9" ht="12.75">
      <c r="E73" s="14" t="e">
        <f>VLOOKUP(A73,svod!B:AW,48,FALSE)</f>
        <v>#N/A</v>
      </c>
      <c r="F73" s="14" t="e">
        <f>VLOOKUP(A73,svod!B:C,2,FALSE)</f>
        <v>#N/A</v>
      </c>
      <c r="G73" s="9" t="e">
        <f>C$48/C73*1000*VLOOKUP(F73,коэфф!A:D,3,FALSE)</f>
        <v>#DIV/0!</v>
      </c>
      <c r="H73" s="10" t="b">
        <f t="shared" si="12"/>
        <v>1</v>
      </c>
      <c r="I73" s="9">
        <f t="shared" si="13"/>
        <v>0</v>
      </c>
    </row>
    <row r="74" spans="5:9" ht="12.75">
      <c r="E74" s="14" t="e">
        <f>VLOOKUP(A74,svod!B:AW,48,FALSE)</f>
        <v>#N/A</v>
      </c>
      <c r="F74" s="14" t="e">
        <f>VLOOKUP(A74,svod!B:C,2,FALSE)</f>
        <v>#N/A</v>
      </c>
      <c r="G74" s="9" t="e">
        <f>C$48/C74*1000*VLOOKUP(F74,коэфф!A:D,3,FALSE)</f>
        <v>#DIV/0!</v>
      </c>
      <c r="H74" s="10" t="b">
        <f t="shared" si="12"/>
        <v>1</v>
      </c>
      <c r="I74" s="9">
        <f t="shared" si="13"/>
        <v>0</v>
      </c>
    </row>
    <row r="75" spans="5:9" ht="12.75">
      <c r="E75" s="14" t="e">
        <f>VLOOKUP(A75,svod!B:AW,48,FALSE)</f>
        <v>#N/A</v>
      </c>
      <c r="F75" s="14" t="e">
        <f>VLOOKUP(A75,svod!B:C,2,FALSE)</f>
        <v>#N/A</v>
      </c>
      <c r="G75" s="9" t="e">
        <f>C$48/C75*1000*VLOOKUP(F75,коэфф!A:D,3,FALSE)</f>
        <v>#DIV/0!</v>
      </c>
      <c r="H75" s="10" t="b">
        <f t="shared" si="12"/>
        <v>1</v>
      </c>
      <c r="I75" s="9">
        <f t="shared" si="13"/>
        <v>0</v>
      </c>
    </row>
    <row r="76" spans="5:9" ht="12.75">
      <c r="E76" s="14" t="e">
        <f>VLOOKUP(A76,svod!B:AW,48,FALSE)</f>
        <v>#N/A</v>
      </c>
      <c r="F76" s="14" t="e">
        <f>VLOOKUP(A76,svod!B:C,2,FALSE)</f>
        <v>#N/A</v>
      </c>
      <c r="G76" s="9" t="e">
        <f>C$48/C76*1000*VLOOKUP(F76,коэфф!A:D,3,FALSE)</f>
        <v>#DIV/0!</v>
      </c>
      <c r="H76" s="10" t="b">
        <f t="shared" si="12"/>
        <v>1</v>
      </c>
      <c r="I76" s="9">
        <f t="shared" si="13"/>
        <v>0</v>
      </c>
    </row>
    <row r="77" spans="5:9" ht="12.75">
      <c r="E77" s="14" t="e">
        <f>VLOOKUP(A77,svod!B:AW,48,FALSE)</f>
        <v>#N/A</v>
      </c>
      <c r="F77" s="14" t="e">
        <f>VLOOKUP(A77,svod!B:C,2,FALSE)</f>
        <v>#N/A</v>
      </c>
      <c r="G77" s="9" t="e">
        <f>C$48/C77*1000*VLOOKUP(F77,коэфф!A:D,3,FALSE)</f>
        <v>#DIV/0!</v>
      </c>
      <c r="H77" s="10" t="b">
        <f t="shared" si="12"/>
        <v>1</v>
      </c>
      <c r="I77" s="9">
        <f t="shared" si="13"/>
        <v>0</v>
      </c>
    </row>
    <row r="78" spans="1:9" ht="25.5">
      <c r="A78" s="49" t="s">
        <v>138</v>
      </c>
      <c r="E78" s="14" t="e">
        <f>VLOOKUP(A78,svod!B:AW,48,FALSE)</f>
        <v>#N/A</v>
      </c>
      <c r="F78" s="14"/>
      <c r="G78" s="9"/>
      <c r="H78" s="10"/>
      <c r="I78" s="9"/>
    </row>
    <row r="79" spans="3:9" ht="12.75">
      <c r="C79" s="67"/>
      <c r="D79">
        <v>1</v>
      </c>
      <c r="E79" s="14" t="e">
        <f>VLOOKUP(A79,svod!B:AW,48,FALSE)</f>
        <v>#N/A</v>
      </c>
      <c r="F79" s="14" t="e">
        <f>VLOOKUP(A79,svod!B:C,2,FALSE)</f>
        <v>#N/A</v>
      </c>
      <c r="G79" s="9" t="e">
        <f>C$79/C79*1000*VLOOKUP(F79,коэфф!A:D,4,FALSE)</f>
        <v>#DIV/0!</v>
      </c>
      <c r="H79" s="10" t="b">
        <f t="shared" si="12"/>
        <v>1</v>
      </c>
      <c r="I79" s="9">
        <f t="shared" si="13"/>
        <v>0</v>
      </c>
    </row>
    <row r="80" spans="3:9" ht="12.75">
      <c r="C80" s="11"/>
      <c r="E80" s="14" t="e">
        <f>VLOOKUP(A80,svod!B:AW,48,FALSE)</f>
        <v>#N/A</v>
      </c>
      <c r="F80" s="14" t="e">
        <f>VLOOKUP(A80,svod!B:C,2,FALSE)</f>
        <v>#N/A</v>
      </c>
      <c r="G80" s="9" t="e">
        <f>C$79/C80*1000*VLOOKUP(F80,коэфф!A:D,4,FALSE)</f>
        <v>#DIV/0!</v>
      </c>
      <c r="H80" s="10" t="b">
        <f t="shared" si="12"/>
        <v>1</v>
      </c>
      <c r="I80" s="9">
        <f t="shared" si="13"/>
        <v>0</v>
      </c>
    </row>
    <row r="81" spans="3:9" ht="12.75">
      <c r="C81" s="11"/>
      <c r="E81" s="14" t="e">
        <f>VLOOKUP(A81,svod!B:AW,48,FALSE)</f>
        <v>#N/A</v>
      </c>
      <c r="F81" s="14" t="e">
        <f>VLOOKUP(A81,svod!B:C,2,FALSE)</f>
        <v>#N/A</v>
      </c>
      <c r="G81" s="9" t="e">
        <f>C$79/C81*1000*VLOOKUP(F81,коэфф!A:D,4,FALSE)</f>
        <v>#DIV/0!</v>
      </c>
      <c r="H81" s="10" t="b">
        <f t="shared" si="12"/>
        <v>1</v>
      </c>
      <c r="I81" s="9">
        <f t="shared" si="13"/>
        <v>0</v>
      </c>
    </row>
    <row r="82" spans="3:9" ht="12.75">
      <c r="C82" s="11"/>
      <c r="E82" s="14" t="e">
        <f>VLOOKUP(A82,svod!B:AW,48,FALSE)</f>
        <v>#N/A</v>
      </c>
      <c r="F82" s="14" t="e">
        <f>VLOOKUP(A82,svod!B:C,2,FALSE)</f>
        <v>#N/A</v>
      </c>
      <c r="G82" s="9" t="e">
        <f>C$79/C82*1000*VLOOKUP(F82,коэфф!A:D,4,FALSE)</f>
        <v>#DIV/0!</v>
      </c>
      <c r="H82" s="10" t="b">
        <f t="shared" si="12"/>
        <v>1</v>
      </c>
      <c r="I82" s="9">
        <f t="shared" si="13"/>
        <v>0</v>
      </c>
    </row>
    <row r="83" spans="3:9" ht="12.75">
      <c r="C83" s="11"/>
      <c r="E83" s="14" t="e">
        <f>VLOOKUP(A83,svod!B:AW,48,FALSE)</f>
        <v>#N/A</v>
      </c>
      <c r="F83" s="14" t="e">
        <f>VLOOKUP(A83,svod!B:C,2,FALSE)</f>
        <v>#N/A</v>
      </c>
      <c r="G83" s="9" t="e">
        <f>C$79/C83*1000*VLOOKUP(F83,коэфф!A:D,4,FALSE)</f>
        <v>#DIV/0!</v>
      </c>
      <c r="H83" s="10" t="b">
        <f t="shared" si="12"/>
        <v>1</v>
      </c>
      <c r="I83" s="9">
        <f t="shared" si="13"/>
        <v>0</v>
      </c>
    </row>
    <row r="84" spans="3:9" ht="12.75">
      <c r="C84" s="11"/>
      <c r="E84" s="14" t="e">
        <f>VLOOKUP(A84,svod!B:AW,48,FALSE)</f>
        <v>#N/A</v>
      </c>
      <c r="F84" s="14" t="e">
        <f>VLOOKUP(A84,svod!B:C,2,FALSE)</f>
        <v>#N/A</v>
      </c>
      <c r="G84" s="9" t="e">
        <f>C$79/C84*1000*VLOOKUP(F84,коэфф!A:D,4,FALSE)</f>
        <v>#DIV/0!</v>
      </c>
      <c r="H84" s="10" t="b">
        <f t="shared" si="12"/>
        <v>1</v>
      </c>
      <c r="I84" s="9">
        <f t="shared" si="13"/>
        <v>0</v>
      </c>
    </row>
    <row r="85" spans="3:9" ht="12.75">
      <c r="C85" s="11"/>
      <c r="E85" s="14" t="e">
        <f>VLOOKUP(A85,svod!B:AW,48,FALSE)</f>
        <v>#N/A</v>
      </c>
      <c r="F85" s="14" t="e">
        <f>VLOOKUP(A85,svod!B:C,2,FALSE)</f>
        <v>#N/A</v>
      </c>
      <c r="G85" s="9" t="e">
        <f>C$79/C85*1000*VLOOKUP(F85,коэфф!A:D,4,FALSE)</f>
        <v>#DIV/0!</v>
      </c>
      <c r="H85" s="10" t="b">
        <f t="shared" si="12"/>
        <v>1</v>
      </c>
      <c r="I85" s="9">
        <f t="shared" si="13"/>
        <v>0</v>
      </c>
    </row>
    <row r="86" spans="5:9" ht="12.75">
      <c r="E86" s="14" t="e">
        <f>VLOOKUP(A86,svod!B:AW,48,FALSE)</f>
        <v>#N/A</v>
      </c>
      <c r="F86" s="14" t="e">
        <f>VLOOKUP(A86,svod!B:C,2,FALSE)</f>
        <v>#N/A</v>
      </c>
      <c r="G86" s="9" t="e">
        <f>C$85/C86*1000*VLOOKUP(F86,коэфф!A:D,4,FALSE)</f>
        <v>#DIV/0!</v>
      </c>
      <c r="H86" s="10" t="b">
        <f t="shared" si="12"/>
        <v>1</v>
      </c>
      <c r="I86" s="9">
        <f t="shared" si="13"/>
        <v>0</v>
      </c>
    </row>
    <row r="87" spans="3:9" ht="12.75">
      <c r="C87" s="11"/>
      <c r="E87" s="14" t="e">
        <f>VLOOKUP(A87,svod!B:AW,48,FALSE)</f>
        <v>#N/A</v>
      </c>
      <c r="F87" s="14" t="e">
        <f>VLOOKUP(A87,svod!B:C,2,FALSE)</f>
        <v>#N/A</v>
      </c>
      <c r="G87" s="9" t="e">
        <f>C$87/C87*1000*VLOOKUP(F87,коэфф!A:D,4,FALSE)</f>
        <v>#DIV/0!</v>
      </c>
      <c r="H87" s="10" t="b">
        <f t="shared" si="12"/>
        <v>1</v>
      </c>
      <c r="I87" s="9">
        <f t="shared" si="13"/>
        <v>0</v>
      </c>
    </row>
    <row r="88" spans="3:9" ht="12.75">
      <c r="C88" s="11"/>
      <c r="E88" s="14" t="e">
        <f>VLOOKUP(A88,svod!B:AW,48,FALSE)</f>
        <v>#N/A</v>
      </c>
      <c r="F88" s="14" t="e">
        <f>VLOOKUP(A88,svod!B:C,2,FALSE)</f>
        <v>#N/A</v>
      </c>
      <c r="G88" s="9" t="e">
        <f>C$87/C88*1000*VLOOKUP(F88,коэфф!A:D,4,FALSE)</f>
        <v>#DIV/0!</v>
      </c>
      <c r="H88" s="10" t="b">
        <f t="shared" si="12"/>
        <v>1</v>
      </c>
      <c r="I88" s="9">
        <f t="shared" si="13"/>
        <v>0</v>
      </c>
    </row>
    <row r="89" spans="3:9" ht="12.75">
      <c r="C89" s="11"/>
      <c r="E89" s="14" t="e">
        <f>VLOOKUP(A89,svod!B:AW,48,FALSE)</f>
        <v>#N/A</v>
      </c>
      <c r="F89" s="14" t="e">
        <f>VLOOKUP(A89,svod!B:C,2,FALSE)</f>
        <v>#N/A</v>
      </c>
      <c r="G89" s="9" t="e">
        <f>C$87/C89*1000*VLOOKUP(F89,коэфф!A:D,4,FALSE)</f>
        <v>#DIV/0!</v>
      </c>
      <c r="H89" s="10" t="b">
        <f t="shared" si="12"/>
        <v>1</v>
      </c>
      <c r="I89" s="9">
        <f t="shared" si="13"/>
        <v>0</v>
      </c>
    </row>
    <row r="90" spans="3:9" ht="12.75">
      <c r="C90" s="11"/>
      <c r="E90" s="14" t="e">
        <f>VLOOKUP(A90,svod!B:AW,48,FALSE)</f>
        <v>#N/A</v>
      </c>
      <c r="F90" s="14" t="e">
        <f>VLOOKUP(A90,svod!B:C,2,FALSE)</f>
        <v>#N/A</v>
      </c>
      <c r="G90" s="9" t="e">
        <f>C$87/C90*1000*VLOOKUP(F90,коэфф!A:D,4,FALSE)</f>
        <v>#DIV/0!</v>
      </c>
      <c r="H90" s="10" t="b">
        <f t="shared" si="12"/>
        <v>1</v>
      </c>
      <c r="I90" s="9">
        <f t="shared" si="13"/>
        <v>0</v>
      </c>
    </row>
    <row r="91" spans="3:9" ht="12.75">
      <c r="C91" s="11"/>
      <c r="E91" s="14" t="e">
        <f>VLOOKUP(A91,svod!B:AW,48,FALSE)</f>
        <v>#N/A</v>
      </c>
      <c r="F91" s="14" t="e">
        <f>VLOOKUP(A91,svod!B:C,2,FALSE)</f>
        <v>#N/A</v>
      </c>
      <c r="G91" s="9" t="e">
        <f>C$87/C91*1000*VLOOKUP(F91,коэфф!A:D,4,FALSE)</f>
        <v>#DIV/0!</v>
      </c>
      <c r="H91" s="10" t="b">
        <f t="shared" si="12"/>
        <v>1</v>
      </c>
      <c r="I91" s="9">
        <f t="shared" si="13"/>
        <v>0</v>
      </c>
    </row>
    <row r="92" spans="3:9" ht="409.5">
      <c r="C92" s="11"/>
      <c r="E92" s="14" t="e">
        <f>VLOOKUP(A92,svod!B:AW,49,FALSE)</f>
        <v>#N/A</v>
      </c>
      <c r="F92" s="14" t="e">
        <f>VLOOKUP(A92,svod!B:C,2,FALSE)</f>
        <v>#N/A</v>
      </c>
      <c r="G92" s="9" t="e">
        <f>C$87/C92*1000*VLOOKUP(F92,коэфф!A:D,4,FALSE)</f>
        <v>#DIV/0!</v>
      </c>
      <c r="H92" s="10" t="b">
        <f t="shared" si="12"/>
        <v>1</v>
      </c>
      <c r="I92" s="9">
        <f t="shared" si="13"/>
        <v>0</v>
      </c>
    </row>
    <row r="93" spans="3:9" ht="409.5">
      <c r="C93" s="11"/>
      <c r="E93" s="14" t="e">
        <f>VLOOKUP(A93,svod!B:AW,49,FALSE)</f>
        <v>#N/A</v>
      </c>
      <c r="F93" s="14" t="e">
        <f>VLOOKUP(A93,svod!B:C,2,FALSE)</f>
        <v>#N/A</v>
      </c>
      <c r="G93" s="9" t="e">
        <f>C$87/C93*1000*VLOOKUP(F93,коэфф!A:D,4,FALSE)</f>
        <v>#DIV/0!</v>
      </c>
      <c r="H93" s="10" t="b">
        <f t="shared" si="12"/>
        <v>1</v>
      </c>
      <c r="I93" s="9">
        <f t="shared" si="13"/>
        <v>0</v>
      </c>
    </row>
    <row r="94" spans="3:9" ht="12.75">
      <c r="C94" s="11"/>
      <c r="E94" s="14" t="e">
        <f>VLOOKUP(A94,svod!B:AW,49,FALSE)</f>
        <v>#N/A</v>
      </c>
      <c r="F94" s="14" t="e">
        <f>VLOOKUP(A94,svod!B:C,2,FALSE)</f>
        <v>#N/A</v>
      </c>
      <c r="G94" s="9" t="e">
        <f>C$87/C94*1000*VLOOKUP(F94,коэфф!A:D,4,FALSE)</f>
        <v>#DIV/0!</v>
      </c>
      <c r="H94" s="10" t="b">
        <f t="shared" si="12"/>
        <v>1</v>
      </c>
      <c r="I94" s="9">
        <f t="shared" si="13"/>
        <v>0</v>
      </c>
    </row>
    <row r="95" spans="5:9" ht="12.75">
      <c r="E95" s="14" t="e">
        <f>VLOOKUP(A95,svod!B:AW,49,FALSE)</f>
        <v>#N/A</v>
      </c>
      <c r="F95" s="14" t="e">
        <f>VLOOKUP(A95,svod!B:C,2,FALSE)</f>
        <v>#N/A</v>
      </c>
      <c r="G95" s="9" t="e">
        <f>C$83/C95*1000*VLOOKUP(F95,коэфф!A:D,4,FALSE)</f>
        <v>#DIV/0!</v>
      </c>
      <c r="H95" s="10" t="b">
        <f t="shared" si="12"/>
        <v>1</v>
      </c>
      <c r="I95" s="9">
        <f t="shared" si="13"/>
        <v>0</v>
      </c>
    </row>
    <row r="96" spans="5:9" ht="12.75">
      <c r="E96" s="14" t="e">
        <f>VLOOKUP(A96,svod!B:AW,49,FALSE)</f>
        <v>#N/A</v>
      </c>
      <c r="F96" s="14" t="e">
        <f>VLOOKUP(A96,svod!B:C,2,FALSE)</f>
        <v>#N/A</v>
      </c>
      <c r="G96" s="9" t="e">
        <f>C$83/C96*1000*VLOOKUP(F96,коэфф!A:D,4,FALSE)</f>
        <v>#DIV/0!</v>
      </c>
      <c r="H96" s="10" t="b">
        <f t="shared" si="12"/>
        <v>1</v>
      </c>
      <c r="I96" s="9">
        <f t="shared" si="13"/>
        <v>0</v>
      </c>
    </row>
    <row r="97" spans="5:9" ht="12.75">
      <c r="E97" s="14" t="e">
        <f>VLOOKUP(A97,svod!B:AW,49,FALSE)</f>
        <v>#N/A</v>
      </c>
      <c r="F97" s="14" t="e">
        <f>VLOOKUP(A97,svod!B:C,2,FALSE)</f>
        <v>#N/A</v>
      </c>
      <c r="G97" s="9" t="e">
        <f>C$83/C97*1000*VLOOKUP(F97,коэфф!A:D,4,FALSE)</f>
        <v>#DIV/0!</v>
      </c>
      <c r="H97" s="10" t="b">
        <f t="shared" si="12"/>
        <v>1</v>
      </c>
      <c r="I97" s="9">
        <f t="shared" si="13"/>
        <v>0</v>
      </c>
    </row>
    <row r="98" spans="5:9" ht="12.75">
      <c r="E98" s="14" t="e">
        <f>VLOOKUP(A98,svod!B:AW,49,FALSE)</f>
        <v>#N/A</v>
      </c>
      <c r="F98" s="14" t="e">
        <f>VLOOKUP(A98,svod!B:C,2,FALSE)</f>
        <v>#N/A</v>
      </c>
      <c r="G98" s="9" t="e">
        <f>C$83/C98*1000*VLOOKUP(F98,коэфф!A:D,4,FALSE)</f>
        <v>#DIV/0!</v>
      </c>
      <c r="H98" s="10" t="b">
        <f t="shared" si="12"/>
        <v>1</v>
      </c>
      <c r="I98" s="9">
        <f t="shared" si="13"/>
        <v>0</v>
      </c>
    </row>
    <row r="99" spans="5:9" ht="12.75">
      <c r="E99" s="14" t="e">
        <f>VLOOKUP(A99,svod!B:AW,49,FALSE)</f>
        <v>#N/A</v>
      </c>
      <c r="F99" s="14" t="e">
        <f>VLOOKUP(A99,svod!B:C,2,FALSE)</f>
        <v>#N/A</v>
      </c>
      <c r="G99" s="9" t="e">
        <f>C$83/C99*1000*VLOOKUP(F99,коэфф!A:D,4,FALSE)</f>
        <v>#DIV/0!</v>
      </c>
      <c r="H99" s="10" t="b">
        <f t="shared" si="12"/>
        <v>1</v>
      </c>
      <c r="I99" s="9">
        <f t="shared" si="13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8" sqref="A18"/>
    </sheetView>
  </sheetViews>
  <sheetFormatPr defaultColWidth="9.00390625" defaultRowHeight="12.75"/>
  <sheetData>
    <row r="1" spans="1:4" ht="18.75">
      <c r="A1" s="51">
        <v>1987</v>
      </c>
      <c r="B1" s="52">
        <v>1</v>
      </c>
      <c r="C1" s="1"/>
      <c r="D1" s="1"/>
    </row>
    <row r="2" spans="1:4" ht="18.75">
      <c r="A2" s="51">
        <v>1986</v>
      </c>
      <c r="B2" s="52">
        <v>1.005</v>
      </c>
      <c r="C2" s="1"/>
      <c r="D2" s="1"/>
    </row>
    <row r="3" spans="1:4" ht="18.75">
      <c r="A3" s="51">
        <v>1985</v>
      </c>
      <c r="B3" s="52">
        <v>1.01</v>
      </c>
      <c r="C3" s="1"/>
      <c r="D3" s="1"/>
    </row>
    <row r="4" spans="1:4" ht="18.75">
      <c r="A4" s="51">
        <v>1984</v>
      </c>
      <c r="B4" s="52">
        <v>1.015</v>
      </c>
      <c r="C4" s="1"/>
      <c r="D4" s="1"/>
    </row>
    <row r="5" spans="1:4" ht="18.75">
      <c r="A5" s="51">
        <v>1983</v>
      </c>
      <c r="B5" s="52">
        <v>1.02</v>
      </c>
      <c r="C5" s="1"/>
      <c r="D5" s="1"/>
    </row>
    <row r="6" spans="1:4" ht="18.75">
      <c r="A6" s="51">
        <v>1982</v>
      </c>
      <c r="B6" s="52">
        <v>1.026</v>
      </c>
      <c r="C6" s="1"/>
      <c r="D6" s="1"/>
    </row>
    <row r="7" spans="1:4" ht="18.75">
      <c r="A7" s="51">
        <v>1981</v>
      </c>
      <c r="B7" s="52">
        <v>1.032</v>
      </c>
      <c r="C7" s="1"/>
      <c r="D7" s="1"/>
    </row>
    <row r="8" spans="1:4" ht="18.75">
      <c r="A8" s="51">
        <v>1980</v>
      </c>
      <c r="B8" s="52">
        <v>1.038</v>
      </c>
      <c r="C8" s="1"/>
      <c r="D8" s="1"/>
    </row>
    <row r="9" spans="1:4" ht="18.75">
      <c r="A9" s="51">
        <v>1979</v>
      </c>
      <c r="B9" s="52">
        <v>1.044</v>
      </c>
      <c r="C9" s="1"/>
      <c r="D9" s="1"/>
    </row>
    <row r="10" spans="1:4" ht="18.75">
      <c r="A10" s="51">
        <v>1978</v>
      </c>
      <c r="B10" s="52">
        <v>1.051</v>
      </c>
      <c r="C10" s="1"/>
      <c r="D10" s="1"/>
    </row>
    <row r="11" spans="1:4" ht="18.75">
      <c r="A11" s="51">
        <v>1977</v>
      </c>
      <c r="B11" s="52">
        <v>1.058</v>
      </c>
      <c r="C11" s="1"/>
      <c r="D11" s="1"/>
    </row>
    <row r="12" spans="1:4" ht="18.75">
      <c r="A12" s="51">
        <v>1976</v>
      </c>
      <c r="B12" s="52">
        <v>1.065</v>
      </c>
      <c r="C12" s="1"/>
      <c r="D12" s="1"/>
    </row>
    <row r="13" spans="1:4" ht="18.75">
      <c r="A13" s="51">
        <v>1975</v>
      </c>
      <c r="B13" s="52">
        <v>1.072</v>
      </c>
      <c r="C13" s="1"/>
      <c r="D13" s="1"/>
    </row>
    <row r="14" spans="1:4" ht="18.75">
      <c r="A14" s="51">
        <v>1974</v>
      </c>
      <c r="B14" s="52">
        <v>1.08</v>
      </c>
      <c r="C14" s="1"/>
      <c r="D14" s="1"/>
    </row>
    <row r="15" spans="1:4" ht="18.75">
      <c r="A15" s="51">
        <v>1973</v>
      </c>
      <c r="B15" s="52">
        <v>1.088</v>
      </c>
      <c r="C15" s="1"/>
      <c r="D15" s="1"/>
    </row>
    <row r="16" spans="1:4" ht="18.75">
      <c r="A16" s="51">
        <v>1972</v>
      </c>
      <c r="B16" s="52">
        <v>1.096</v>
      </c>
      <c r="C16" s="1"/>
      <c r="D16" s="1"/>
    </row>
    <row r="17" spans="1:4" ht="18.75">
      <c r="A17" s="51">
        <v>1971</v>
      </c>
      <c r="B17" s="52">
        <v>1.104</v>
      </c>
      <c r="C17" s="1"/>
      <c r="D17" s="1"/>
    </row>
    <row r="18" spans="1:4" ht="18.75">
      <c r="A18" s="51">
        <v>1970</v>
      </c>
      <c r="B18" s="52">
        <v>1.113</v>
      </c>
      <c r="C18" s="1"/>
      <c r="D18" s="1"/>
    </row>
    <row r="19" spans="1:4" ht="18.75">
      <c r="A19" s="51">
        <v>1969</v>
      </c>
      <c r="B19" s="52">
        <v>1.122</v>
      </c>
      <c r="C19" s="1"/>
      <c r="D19" s="1"/>
    </row>
    <row r="20" spans="1:4" ht="18.75">
      <c r="A20" s="51">
        <v>1968</v>
      </c>
      <c r="B20" s="52">
        <v>1.131</v>
      </c>
      <c r="C20" s="1"/>
      <c r="D20" s="1"/>
    </row>
    <row r="21" spans="1:4" ht="18.75">
      <c r="A21" s="51">
        <v>1967</v>
      </c>
      <c r="B21" s="52">
        <v>1.142</v>
      </c>
      <c r="C21" s="52">
        <v>1</v>
      </c>
      <c r="D21" s="1"/>
    </row>
    <row r="22" spans="1:20" ht="19.5" thickBot="1">
      <c r="A22" s="51">
        <v>1966</v>
      </c>
      <c r="B22" s="52">
        <v>1.152</v>
      </c>
      <c r="C22" s="52">
        <v>1.01</v>
      </c>
      <c r="D22" s="1"/>
      <c r="Q22" s="38"/>
      <c r="R22" s="38"/>
      <c r="S22" s="38"/>
      <c r="T22" s="38"/>
    </row>
    <row r="23" spans="1:4" ht="18.75">
      <c r="A23" s="51">
        <v>1965</v>
      </c>
      <c r="B23" s="52">
        <v>1.162</v>
      </c>
      <c r="C23" s="52">
        <v>1.02</v>
      </c>
      <c r="D23" s="1"/>
    </row>
    <row r="24" spans="1:4" ht="18.75">
      <c r="A24" s="51">
        <v>1964</v>
      </c>
      <c r="B24" s="52">
        <v>1.173</v>
      </c>
      <c r="C24" s="52">
        <v>1.031</v>
      </c>
      <c r="D24" s="1"/>
    </row>
    <row r="25" spans="1:4" ht="18.75">
      <c r="A25" s="51">
        <v>1963</v>
      </c>
      <c r="B25" s="52">
        <v>1.184</v>
      </c>
      <c r="C25" s="52">
        <v>1.042</v>
      </c>
      <c r="D25" s="1"/>
    </row>
    <row r="26" spans="1:4" ht="18.75">
      <c r="A26" s="51">
        <v>1962</v>
      </c>
      <c r="B26" s="52">
        <v>1.195</v>
      </c>
      <c r="C26" s="52">
        <v>1.053</v>
      </c>
      <c r="D26" s="1"/>
    </row>
    <row r="27" spans="1:4" ht="18.75">
      <c r="A27" s="51">
        <v>1961</v>
      </c>
      <c r="B27" s="52">
        <v>1.206</v>
      </c>
      <c r="C27" s="52">
        <v>1.064</v>
      </c>
      <c r="D27" s="1"/>
    </row>
    <row r="28" spans="1:4" ht="18.75">
      <c r="A28" s="51">
        <v>1960</v>
      </c>
      <c r="B28" s="52">
        <v>1.218</v>
      </c>
      <c r="C28" s="52">
        <v>1.076</v>
      </c>
      <c r="D28" s="1"/>
    </row>
    <row r="29" spans="1:4" ht="18.75">
      <c r="A29" s="51">
        <v>1959</v>
      </c>
      <c r="B29" s="52">
        <v>1.23</v>
      </c>
      <c r="C29" s="52">
        <v>1.088</v>
      </c>
      <c r="D29" s="1"/>
    </row>
    <row r="30" spans="1:4" ht="18.75">
      <c r="A30" s="51">
        <v>1958</v>
      </c>
      <c r="B30" s="52">
        <v>1.242</v>
      </c>
      <c r="C30" s="52">
        <v>1.1</v>
      </c>
      <c r="D30" s="1"/>
    </row>
    <row r="31" spans="1:4" ht="18.75">
      <c r="A31" s="51">
        <v>1957</v>
      </c>
      <c r="B31" s="52">
        <v>1.255</v>
      </c>
      <c r="C31" s="52">
        <v>1.113</v>
      </c>
      <c r="D31" s="1"/>
    </row>
    <row r="32" spans="1:4" ht="18.75">
      <c r="A32" s="51">
        <v>1956</v>
      </c>
      <c r="B32" s="52">
        <v>1.268</v>
      </c>
      <c r="C32" s="52">
        <v>1.126</v>
      </c>
      <c r="D32" s="1"/>
    </row>
    <row r="33" spans="1:4" ht="18.75">
      <c r="A33" s="51">
        <v>1955</v>
      </c>
      <c r="B33" s="52">
        <v>1.281</v>
      </c>
      <c r="C33" s="52">
        <v>1.139</v>
      </c>
      <c r="D33" s="1"/>
    </row>
    <row r="34" spans="1:4" ht="18.75">
      <c r="A34" s="51">
        <v>1954</v>
      </c>
      <c r="B34" s="52">
        <v>1.295</v>
      </c>
      <c r="C34" s="52">
        <v>1.153</v>
      </c>
      <c r="D34" s="1"/>
    </row>
    <row r="35" spans="1:4" ht="18.75">
      <c r="A35" s="51">
        <v>1953</v>
      </c>
      <c r="B35" s="52">
        <v>1.309</v>
      </c>
      <c r="C35" s="52">
        <v>1.167</v>
      </c>
      <c r="D35" s="1"/>
    </row>
    <row r="36" spans="1:4" ht="18.75">
      <c r="A36" s="51">
        <v>1952</v>
      </c>
      <c r="B36" s="52">
        <v>1.323</v>
      </c>
      <c r="C36" s="52">
        <v>1.181</v>
      </c>
      <c r="D36" s="50">
        <v>1</v>
      </c>
    </row>
    <row r="37" spans="1:4" ht="18.75">
      <c r="A37" s="51">
        <v>1951</v>
      </c>
      <c r="B37" s="52">
        <v>1.338</v>
      </c>
      <c r="C37" s="52">
        <v>1.196</v>
      </c>
      <c r="D37" s="50">
        <v>1.015</v>
      </c>
    </row>
    <row r="38" spans="1:4" ht="18.75">
      <c r="A38" s="51">
        <v>1950</v>
      </c>
      <c r="B38" s="52">
        <v>1.353</v>
      </c>
      <c r="C38" s="52">
        <v>1.211</v>
      </c>
      <c r="D38" s="50">
        <v>1.03</v>
      </c>
    </row>
    <row r="39" spans="1:4" ht="18.75">
      <c r="A39" s="51">
        <v>1949</v>
      </c>
      <c r="B39" s="52">
        <v>1.368</v>
      </c>
      <c r="C39" s="52">
        <v>1.226</v>
      </c>
      <c r="D39" s="50">
        <v>1.045</v>
      </c>
    </row>
    <row r="40" spans="1:4" ht="18.75">
      <c r="A40" s="51">
        <v>1948</v>
      </c>
      <c r="B40" s="52">
        <v>1.384</v>
      </c>
      <c r="C40" s="52">
        <v>1.242</v>
      </c>
      <c r="D40" s="50">
        <v>1.061</v>
      </c>
    </row>
    <row r="41" spans="1:4" ht="18.75">
      <c r="A41" s="51">
        <v>1947</v>
      </c>
      <c r="B41" s="52">
        <v>1.4</v>
      </c>
      <c r="C41" s="52">
        <v>1.258</v>
      </c>
      <c r="D41" s="50">
        <v>1.077</v>
      </c>
    </row>
    <row r="42" spans="1:4" ht="18.75">
      <c r="A42" s="51">
        <v>1946</v>
      </c>
      <c r="B42" s="52">
        <v>1.416</v>
      </c>
      <c r="C42" s="52">
        <v>1.274</v>
      </c>
      <c r="D42" s="50">
        <v>1.093</v>
      </c>
    </row>
    <row r="43" spans="1:4" ht="18.75">
      <c r="A43" s="51">
        <v>1945</v>
      </c>
      <c r="B43" s="52">
        <v>1.433</v>
      </c>
      <c r="C43" s="52">
        <v>1.291</v>
      </c>
      <c r="D43" s="50">
        <v>1.11</v>
      </c>
    </row>
    <row r="44" spans="1:4" ht="18.75">
      <c r="A44" s="51">
        <v>1944</v>
      </c>
      <c r="B44" s="52">
        <v>1.45</v>
      </c>
      <c r="C44" s="52">
        <v>1.308</v>
      </c>
      <c r="D44" s="50">
        <v>1.127</v>
      </c>
    </row>
    <row r="45" spans="1:5" ht="18.75">
      <c r="A45" s="51">
        <v>1943</v>
      </c>
      <c r="B45" s="52">
        <v>1.468</v>
      </c>
      <c r="C45" s="52">
        <v>1.326</v>
      </c>
      <c r="D45" s="50">
        <v>1.145</v>
      </c>
      <c r="E45" s="37"/>
    </row>
    <row r="46" spans="1:5" ht="18.75">
      <c r="A46" s="51">
        <v>1942</v>
      </c>
      <c r="B46" s="52">
        <v>1.486</v>
      </c>
      <c r="C46" s="52">
        <v>1.344</v>
      </c>
      <c r="D46" s="50">
        <v>1.163</v>
      </c>
      <c r="E46" s="37"/>
    </row>
    <row r="47" spans="1:5" ht="18.75">
      <c r="A47" s="51">
        <v>1941</v>
      </c>
      <c r="B47" s="52">
        <v>1.505</v>
      </c>
      <c r="C47" s="52">
        <v>1.363</v>
      </c>
      <c r="D47" s="50">
        <v>1.182</v>
      </c>
      <c r="E47" s="37"/>
    </row>
    <row r="48" spans="1:5" ht="18.75">
      <c r="A48" s="51">
        <v>1940</v>
      </c>
      <c r="B48" s="52">
        <v>1.524</v>
      </c>
      <c r="C48" s="52">
        <v>1.382</v>
      </c>
      <c r="D48" s="50">
        <v>1.201</v>
      </c>
      <c r="E48" s="37"/>
    </row>
    <row r="49" spans="1:5" ht="18.75">
      <c r="A49" s="51">
        <v>1939</v>
      </c>
      <c r="B49" s="52">
        <v>1.544</v>
      </c>
      <c r="C49" s="52">
        <v>1.402</v>
      </c>
      <c r="D49" s="50">
        <v>1.221</v>
      </c>
      <c r="E49" s="37"/>
    </row>
    <row r="50" spans="1:5" ht="18.75">
      <c r="A50" s="51">
        <v>1938</v>
      </c>
      <c r="B50" s="52">
        <v>1.564</v>
      </c>
      <c r="C50" s="52">
        <v>1.422</v>
      </c>
      <c r="D50" s="50">
        <v>1.241</v>
      </c>
      <c r="E50" s="37"/>
    </row>
    <row r="51" spans="1:5" ht="18.75">
      <c r="A51" s="51">
        <v>1937</v>
      </c>
      <c r="B51" s="53"/>
      <c r="C51" s="52">
        <v>1.443</v>
      </c>
      <c r="D51" s="50">
        <v>1.262</v>
      </c>
      <c r="E51" s="37"/>
    </row>
    <row r="52" spans="1:5" ht="18.75">
      <c r="A52" s="51">
        <v>1936</v>
      </c>
      <c r="B52" s="53"/>
      <c r="C52" s="52">
        <v>1.465</v>
      </c>
      <c r="D52" s="50">
        <v>1.283</v>
      </c>
      <c r="E52" s="37"/>
    </row>
    <row r="53" spans="1:5" ht="18.75">
      <c r="A53" s="51">
        <v>1935</v>
      </c>
      <c r="B53" s="1"/>
      <c r="C53" s="52">
        <v>1.488</v>
      </c>
      <c r="D53" s="50">
        <v>1.307</v>
      </c>
      <c r="E53" s="37"/>
    </row>
    <row r="54" spans="1:4" ht="18.75">
      <c r="A54" s="51">
        <v>1934</v>
      </c>
      <c r="B54" s="1"/>
      <c r="C54" s="52">
        <v>1.512</v>
      </c>
      <c r="D54" s="50">
        <v>1.332</v>
      </c>
    </row>
    <row r="55" spans="1:4" ht="18.75">
      <c r="A55" s="51">
        <v>1933</v>
      </c>
      <c r="B55" s="1"/>
      <c r="C55" s="50">
        <v>1.537</v>
      </c>
      <c r="D55" s="50">
        <v>1.358</v>
      </c>
    </row>
    <row r="56" spans="1:4" ht="18.75">
      <c r="A56" s="51">
        <v>1932</v>
      </c>
      <c r="B56" s="1"/>
      <c r="C56" s="50">
        <v>1.563</v>
      </c>
      <c r="D56" s="1"/>
    </row>
    <row r="57" spans="1:4" ht="18.75">
      <c r="A57" s="51">
        <v>1931</v>
      </c>
      <c r="B57" s="1"/>
      <c r="C57" s="50">
        <v>1.591</v>
      </c>
      <c r="D57" s="1"/>
    </row>
    <row r="58" spans="1:4" ht="18.75">
      <c r="A58" s="51">
        <v>1930</v>
      </c>
      <c r="B58" s="1"/>
      <c r="C58" s="50">
        <v>1.621</v>
      </c>
      <c r="D58" s="1"/>
    </row>
    <row r="59" spans="1:4" ht="18.75">
      <c r="A59" s="51">
        <v>1929</v>
      </c>
      <c r="B59" s="1"/>
      <c r="C59" s="50">
        <v>1.713</v>
      </c>
      <c r="D59" s="1"/>
    </row>
    <row r="60" spans="1:4" ht="18.75">
      <c r="A60" s="51">
        <v>1928</v>
      </c>
      <c r="B60" s="1"/>
      <c r="C60" s="50">
        <v>1.751</v>
      </c>
      <c r="D60" s="1"/>
    </row>
    <row r="61" ht="18.75">
      <c r="A61" s="3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tnf</dc:creator>
  <cp:keywords/>
  <dc:description/>
  <cp:lastModifiedBy>ник</cp:lastModifiedBy>
  <cp:lastPrinted>2008-05-07T11:21:19Z</cp:lastPrinted>
  <dcterms:created xsi:type="dcterms:W3CDTF">2002-05-24T05:47:40Z</dcterms:created>
  <dcterms:modified xsi:type="dcterms:W3CDTF">2017-03-23T07:35:17Z</dcterms:modified>
  <cp:category/>
  <cp:version/>
  <cp:contentType/>
  <cp:contentStatus/>
</cp:coreProperties>
</file>