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66" windowWidth="15480" windowHeight="9120" activeTab="0"/>
  </bookViews>
  <sheets>
    <sheet name="svod" sheetId="1" r:id="rId1"/>
    <sheet name="раб" sheetId="2" r:id="rId2"/>
    <sheet name="prot" sheetId="3" r:id="rId3"/>
    <sheet name="Таблица" sheetId="4" r:id="rId4"/>
    <sheet name="Лист1" sheetId="5" r:id="rId5"/>
  </sheets>
  <definedNames>
    <definedName name="OLE_LINK1" localSheetId="1">'раб'!#REF!</definedName>
    <definedName name="_xlnm.Print_Area" localSheetId="0">'svod'!$A$1:$X$101</definedName>
  </definedNames>
  <calcPr fullCalcOnLoad="1"/>
</workbook>
</file>

<file path=xl/comments1.xml><?xml version="1.0" encoding="utf-8"?>
<comments xmlns="http://schemas.openxmlformats.org/spreadsheetml/2006/main">
  <authors>
    <author>ministr</author>
  </authors>
  <commentList>
    <comment ref="A1" authorId="0">
      <text>
        <r>
          <rPr>
            <b/>
            <sz val="8"/>
            <rFont val="Tahoma"/>
            <family val="2"/>
          </rPr>
          <t>ministr: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<sst xmlns="http://schemas.openxmlformats.org/spreadsheetml/2006/main" count="1143" uniqueCount="127">
  <si>
    <t>Фамилия, Имя</t>
  </si>
  <si>
    <t>Сумма очков</t>
  </si>
  <si>
    <t>Место</t>
  </si>
  <si>
    <t>есть</t>
  </si>
  <si>
    <t>Тек рез</t>
  </si>
  <si>
    <t/>
  </si>
  <si>
    <t>Третьякова Ксения</t>
  </si>
  <si>
    <t>Оборина Татьяна</t>
  </si>
  <si>
    <t>Неверова Анастасия</t>
  </si>
  <si>
    <t>Сопова Анастасия</t>
  </si>
  <si>
    <t>Куклина Нина</t>
  </si>
  <si>
    <t>Башарова Эльвира</t>
  </si>
  <si>
    <t>Игнатов Владимир</t>
  </si>
  <si>
    <t>Киселев Владислав</t>
  </si>
  <si>
    <t>Хренников Эдуард</t>
  </si>
  <si>
    <t>Шалахин Дмитрий</t>
  </si>
  <si>
    <t>Волохов Максим</t>
  </si>
  <si>
    <t>Ситников Павел</t>
  </si>
  <si>
    <t>Голдырев Виталий</t>
  </si>
  <si>
    <t>Жигалев Дмитрий</t>
  </si>
  <si>
    <t>Шифнер Алексей</t>
  </si>
  <si>
    <t>Группа МЭ</t>
  </si>
  <si>
    <t>Группа ЖЭ</t>
  </si>
  <si>
    <t>Томилова Наталья</t>
  </si>
  <si>
    <t>Кечкина Мария</t>
  </si>
  <si>
    <t>Малеева Юлия</t>
  </si>
  <si>
    <t>Мельникова Евгения</t>
  </si>
  <si>
    <t>Павленко Александр</t>
  </si>
  <si>
    <t>Катаев Егор</t>
  </si>
  <si>
    <t>Камашев Даниил</t>
  </si>
  <si>
    <t>Волков Максим</t>
  </si>
  <si>
    <t>Латыпов Ренат</t>
  </si>
  <si>
    <t>Загороднов Максим</t>
  </si>
  <si>
    <t>Лопатка Евгений</t>
  </si>
  <si>
    <t>Нохрин Алексей</t>
  </si>
  <si>
    <t>Деменева Евгения</t>
  </si>
  <si>
    <t>Панькова Ксения</t>
  </si>
  <si>
    <t>Павленко Елена</t>
  </si>
  <si>
    <t>Колчанова Инга</t>
  </si>
  <si>
    <t>Тупицына Настя</t>
  </si>
  <si>
    <t>Федорова Вероника</t>
  </si>
  <si>
    <t>Шардина Наталья</t>
  </si>
  <si>
    <t>Павлов Сергей</t>
  </si>
  <si>
    <t>Румянцев Иван</t>
  </si>
  <si>
    <t>Сбитнев Олег</t>
  </si>
  <si>
    <t>Пикулев Александр</t>
  </si>
  <si>
    <t>Нурисламов Анвар</t>
  </si>
  <si>
    <t>Никифоров Андрей</t>
  </si>
  <si>
    <t>Лунегов Анатаолий</t>
  </si>
  <si>
    <t>Тупицын Анатолий</t>
  </si>
  <si>
    <t>Дроздов Михаил</t>
  </si>
  <si>
    <t>Паршаков Алексей</t>
  </si>
  <si>
    <t>Лобанов Дмитрий</t>
  </si>
  <si>
    <t>Хренникова Татьяна</t>
  </si>
  <si>
    <t>Кечкин Денис</t>
  </si>
  <si>
    <t>Негашев Всеволод</t>
  </si>
  <si>
    <t>Смолев Александр</t>
  </si>
  <si>
    <t>Котельников Геннадий</t>
  </si>
  <si>
    <t>Захаров Алексей</t>
  </si>
  <si>
    <t>Шемелин Александр</t>
  </si>
  <si>
    <t>Дылдин Александр</t>
  </si>
  <si>
    <t>Богданов Евгений</t>
  </si>
  <si>
    <t>Иванов Константин</t>
  </si>
  <si>
    <t>Власов Николай</t>
  </si>
  <si>
    <t xml:space="preserve">Результаты Кубка АСО ПК - 2017 </t>
  </si>
  <si>
    <t>Кубок края 26.11</t>
  </si>
  <si>
    <t>Кубок края 27.11</t>
  </si>
  <si>
    <t>Кубок края 20.07</t>
  </si>
  <si>
    <t>Кубок края 21.07</t>
  </si>
  <si>
    <t>Кубок края 22.07</t>
  </si>
  <si>
    <t>Чемп края 14.01</t>
  </si>
  <si>
    <t>Чемп края 15.01</t>
  </si>
  <si>
    <t>Чемп края 12.03</t>
  </si>
  <si>
    <t>Чемп края 13.03</t>
  </si>
  <si>
    <t>Чемп края 03.06</t>
  </si>
  <si>
    <t>Чемп края 04.06</t>
  </si>
  <si>
    <t>Чемп края 26.08</t>
  </si>
  <si>
    <t>Чемп края 27.08</t>
  </si>
  <si>
    <t xml:space="preserve">Сумма 8 лучших </t>
  </si>
  <si>
    <t>Лебедев Илья</t>
  </si>
  <si>
    <t>Панов Александр</t>
  </si>
  <si>
    <t>Яшков Иван</t>
  </si>
  <si>
    <t>Кухарчук Сергей</t>
  </si>
  <si>
    <t>Брюханов Евгений</t>
  </si>
  <si>
    <t>Неволин Павел</t>
  </si>
  <si>
    <t>Бобров Дмитрий</t>
  </si>
  <si>
    <t>Лошкарёва Евгения</t>
  </si>
  <si>
    <t>Пискунова Екатерина</t>
  </si>
  <si>
    <t>Попова Екатерина</t>
  </si>
  <si>
    <t>Румянцева Алина</t>
  </si>
  <si>
    <t>Загороднова Виктория</t>
  </si>
  <si>
    <t>Зеров Михаил</t>
  </si>
  <si>
    <t>Голдырев Вячеслав</t>
  </si>
  <si>
    <t>Шалахин Никита</t>
  </si>
  <si>
    <t>Вилесова Влада</t>
  </si>
  <si>
    <t>Багрецов Александр</t>
  </si>
  <si>
    <t>Разин Тимур</t>
  </si>
  <si>
    <t>Просвирнин Владимир</t>
  </si>
  <si>
    <t>Тюняткин Серж</t>
  </si>
  <si>
    <t>Кузнецов Константин</t>
  </si>
  <si>
    <t>Гуляев Артем</t>
  </si>
  <si>
    <t>Перминов Кирилл</t>
  </si>
  <si>
    <t>Павленко Валентин</t>
  </si>
  <si>
    <t>Туртыгин Андрей</t>
  </si>
  <si>
    <t>Кожевников Александр</t>
  </si>
  <si>
    <t>Сайдаков Дмитрий</t>
  </si>
  <si>
    <t>Аверина Светлана</t>
  </si>
  <si>
    <t>Ившина Юлия</t>
  </si>
  <si>
    <t>Бородулина Юлия</t>
  </si>
  <si>
    <t>Петухова Евгения</t>
  </si>
  <si>
    <t>Вилесова ВЛадислава</t>
  </si>
  <si>
    <t>Латыпова Мария</t>
  </si>
  <si>
    <t>Селедкова Мария</t>
  </si>
  <si>
    <t>Половинкин Владимир</t>
  </si>
  <si>
    <t>Лунегов Анатолий</t>
  </si>
  <si>
    <t>Килин Михаил</t>
  </si>
  <si>
    <t>Марфин Андрей</t>
  </si>
  <si>
    <t>Горбунов Михаил</t>
  </si>
  <si>
    <t>Макаров Виктор</t>
  </si>
  <si>
    <t>Ермаков Вячеслав</t>
  </si>
  <si>
    <t>Бычков Виктор</t>
  </si>
  <si>
    <t>Никифорова Наталья</t>
  </si>
  <si>
    <t>Семенова Ольга</t>
  </si>
  <si>
    <t>Загородов Максим</t>
  </si>
  <si>
    <t>Чемп края 07.10</t>
  </si>
  <si>
    <t>Климова Светлана</t>
  </si>
  <si>
    <t>Суходоева Татьяна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</si>
</sst>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400]h:mm:ss\ AM/PM"/>
  </numFmts>
  <fonts count="5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sz val="10"/>
      <color indexed="8"/>
      <name val="Arial Cyr"/>
      <family val="2"/>
    </font>
    <font>
      <sz val="10"/>
      <name val="Arial Unicode MS"/>
      <family val="2"/>
    </font>
    <font>
      <sz val="10"/>
      <color indexed="10"/>
      <name val="Arial Cyr"/>
      <family val="2"/>
    </font>
    <font>
      <sz val="18"/>
      <color indexed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48"/>
      <name val="Arial Cyr"/>
      <family val="2"/>
    </font>
    <font>
      <sz val="12"/>
      <color indexed="10"/>
      <name val="Arial Cyr"/>
      <family val="2"/>
    </font>
    <font>
      <sz val="10"/>
      <name val="Times New Roman Cyr"/>
      <family val="1"/>
    </font>
    <font>
      <sz val="10"/>
      <color indexed="17"/>
      <name val="Arial Cyr"/>
      <family val="0"/>
    </font>
    <font>
      <b/>
      <sz val="10"/>
      <color indexed="17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0" fontId="8" fillId="32" borderId="0" xfId="0" applyFont="1" applyFill="1" applyAlignment="1">
      <alignment/>
    </xf>
    <xf numFmtId="0" fontId="15" fillId="0" borderId="0" xfId="0" applyFont="1" applyAlignment="1">
      <alignment/>
    </xf>
    <xf numFmtId="1" fontId="16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" fontId="6" fillId="33" borderId="10" xfId="0" applyNumberFormat="1" applyFont="1" applyFill="1" applyBorder="1" applyAlignment="1" applyProtection="1">
      <alignment horizontal="center"/>
      <protection/>
    </xf>
    <xf numFmtId="1" fontId="6" fillId="33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" fontId="6" fillId="33" borderId="13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 applyProtection="1">
      <alignment horizontal="left"/>
      <protection/>
    </xf>
    <xf numFmtId="21" fontId="0" fillId="0" borderId="10" xfId="0" applyNumberFormat="1" applyBorder="1" applyAlignment="1">
      <alignment/>
    </xf>
    <xf numFmtId="0" fontId="18" fillId="33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0" borderId="12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21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6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"/>
  <sheetViews>
    <sheetView tabSelected="1" zoomScale="72" zoomScaleNormal="72" zoomScaleSheetLayoutView="75" workbookViewId="0" topLeftCell="A1">
      <selection activeCell="AJ94" sqref="AJ94"/>
    </sheetView>
  </sheetViews>
  <sheetFormatPr defaultColWidth="9.00390625" defaultRowHeight="12.75"/>
  <cols>
    <col min="1" max="1" width="6.25390625" style="0" customWidth="1"/>
    <col min="2" max="2" width="24.375" style="0" customWidth="1"/>
    <col min="3" max="3" width="7.00390625" style="0" customWidth="1"/>
    <col min="4" max="4" width="5.875" style="0" customWidth="1"/>
    <col min="5" max="5" width="7.25390625" style="0" customWidth="1"/>
    <col min="6" max="6" width="7.00390625" style="0" customWidth="1"/>
    <col min="7" max="7" width="6.75390625" style="0" customWidth="1"/>
    <col min="8" max="8" width="6.875" style="0" customWidth="1"/>
    <col min="9" max="9" width="6.375" style="0" customWidth="1"/>
    <col min="10" max="10" width="7.25390625" style="0" customWidth="1"/>
    <col min="11" max="14" width="6.875" style="0" customWidth="1"/>
    <col min="15" max="16" width="6.625" style="0" customWidth="1"/>
    <col min="17" max="17" width="10.125" style="0" customWidth="1"/>
    <col min="18" max="18" width="12.625" style="0" customWidth="1"/>
    <col min="19" max="19" width="8.625" style="0" hidden="1" customWidth="1"/>
    <col min="20" max="20" width="11.125" style="0" hidden="1" customWidth="1"/>
    <col min="21" max="31" width="9.125" style="0" hidden="1" customWidth="1"/>
  </cols>
  <sheetData>
    <row r="1" spans="1:18" ht="20.25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7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7" ht="37.5" customHeight="1">
      <c r="A3" s="21" t="s">
        <v>2</v>
      </c>
      <c r="B3" s="22" t="s">
        <v>0</v>
      </c>
      <c r="C3" s="33" t="s">
        <v>65</v>
      </c>
      <c r="D3" s="33" t="s">
        <v>66</v>
      </c>
      <c r="E3" s="33" t="s">
        <v>70</v>
      </c>
      <c r="F3" s="33" t="s">
        <v>71</v>
      </c>
      <c r="G3" s="33" t="s">
        <v>72</v>
      </c>
      <c r="H3" s="33" t="s">
        <v>73</v>
      </c>
      <c r="I3" s="33" t="s">
        <v>74</v>
      </c>
      <c r="J3" s="33" t="s">
        <v>75</v>
      </c>
      <c r="K3" s="33" t="s">
        <v>67</v>
      </c>
      <c r="L3" s="33" t="s">
        <v>68</v>
      </c>
      <c r="M3" s="33" t="s">
        <v>69</v>
      </c>
      <c r="N3" s="33" t="s">
        <v>76</v>
      </c>
      <c r="O3" s="33" t="s">
        <v>77</v>
      </c>
      <c r="P3" s="33" t="s">
        <v>124</v>
      </c>
      <c r="Q3" s="30" t="s">
        <v>1</v>
      </c>
      <c r="R3" s="27" t="s">
        <v>78</v>
      </c>
      <c r="S3" s="13" t="s">
        <v>4</v>
      </c>
      <c r="T3" s="9"/>
      <c r="U3" s="9"/>
      <c r="V3" s="9"/>
      <c r="W3" s="9"/>
      <c r="X3" s="9"/>
      <c r="Y3" s="9"/>
      <c r="Z3" s="9"/>
      <c r="AA3" s="9"/>
    </row>
    <row r="4" spans="1:19" ht="20.25" customHeight="1">
      <c r="A4" s="37" t="s">
        <v>21</v>
      </c>
      <c r="B4" s="3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3"/>
      <c r="S4" s="19">
        <f aca="true" t="shared" si="0" ref="S4:S35">IF(AE4=0,"",AE4)</f>
      </c>
    </row>
    <row r="5" spans="1:31" ht="13.5" customHeight="1">
      <c r="A5" s="24">
        <v>1</v>
      </c>
      <c r="B5" s="20" t="s">
        <v>12</v>
      </c>
      <c r="C5" s="11">
        <v>37</v>
      </c>
      <c r="D5" s="11">
        <v>40</v>
      </c>
      <c r="E5" s="11">
        <v>40</v>
      </c>
      <c r="F5" s="11">
        <v>40</v>
      </c>
      <c r="G5" s="11">
        <v>40</v>
      </c>
      <c r="H5" s="11">
        <v>40</v>
      </c>
      <c r="I5" s="11" t="s">
        <v>5</v>
      </c>
      <c r="J5" s="11" t="s">
        <v>5</v>
      </c>
      <c r="K5" s="11">
        <v>33</v>
      </c>
      <c r="L5" s="11">
        <v>33</v>
      </c>
      <c r="M5" s="11">
        <v>33</v>
      </c>
      <c r="N5" s="11" t="s">
        <v>5</v>
      </c>
      <c r="O5" s="11" t="s">
        <v>5</v>
      </c>
      <c r="P5" s="11" t="s">
        <v>5</v>
      </c>
      <c r="Q5" s="11">
        <f>SUM(C5:P5)</f>
        <v>336</v>
      </c>
      <c r="R5" s="23">
        <f>SUMIF(T5:AA5,"&gt;0")</f>
        <v>303</v>
      </c>
      <c r="S5" s="19">
        <f t="shared" si="0"/>
      </c>
      <c r="T5" s="15">
        <f>LARGE($C5:$P5,1)</f>
        <v>40</v>
      </c>
      <c r="U5" s="15">
        <f>LARGE($C5:$P5,2)</f>
        <v>40</v>
      </c>
      <c r="V5" s="15">
        <f>LARGE($C5:$P5,3)</f>
        <v>40</v>
      </c>
      <c r="W5" s="15">
        <f>LARGE($C5:$P5,4)</f>
        <v>40</v>
      </c>
      <c r="X5" s="15">
        <f>LARGE($C5:$P5,5)</f>
        <v>40</v>
      </c>
      <c r="Y5" s="15">
        <f>LARGE($C5:$P5,6)</f>
        <v>37</v>
      </c>
      <c r="Z5" s="15">
        <f>LARGE($C5:$P5,7)</f>
        <v>33</v>
      </c>
      <c r="AA5" s="15">
        <f>LARGE($C5:$P5,8)</f>
        <v>33</v>
      </c>
      <c r="AB5" s="16" t="s">
        <v>3</v>
      </c>
      <c r="AC5" s="11" t="e">
        <f>VLOOKUP(B5,prot!A:H,8,FALSE)</f>
        <v>#N/A</v>
      </c>
      <c r="AD5" s="17" t="b">
        <f>ISERROR(AC5)</f>
        <v>1</v>
      </c>
      <c r="AE5" s="18">
        <f>IF(AD5,0,AC5)</f>
        <v>0</v>
      </c>
    </row>
    <row r="6" spans="1:31" ht="14.25" customHeight="1">
      <c r="A6" s="24">
        <v>2</v>
      </c>
      <c r="B6" s="20" t="s">
        <v>13</v>
      </c>
      <c r="C6" s="11">
        <v>33</v>
      </c>
      <c r="D6" s="11">
        <v>37</v>
      </c>
      <c r="E6" s="11">
        <v>37</v>
      </c>
      <c r="F6" s="11">
        <v>35</v>
      </c>
      <c r="G6" s="11">
        <v>37</v>
      </c>
      <c r="H6" s="11">
        <v>37</v>
      </c>
      <c r="I6" s="11" t="s">
        <v>5</v>
      </c>
      <c r="J6" s="11" t="s">
        <v>5</v>
      </c>
      <c r="K6" s="11">
        <v>40</v>
      </c>
      <c r="L6" s="11">
        <v>40</v>
      </c>
      <c r="M6" s="11">
        <v>40</v>
      </c>
      <c r="N6" s="11" t="s">
        <v>5</v>
      </c>
      <c r="O6" s="11" t="s">
        <v>5</v>
      </c>
      <c r="P6" s="11" t="s">
        <v>5</v>
      </c>
      <c r="Q6" s="11">
        <f>SUM(C6:P6)</f>
        <v>336</v>
      </c>
      <c r="R6" s="23">
        <f>SUMIF(T6:AA6,"&gt;0")</f>
        <v>303</v>
      </c>
      <c r="S6" s="19">
        <f t="shared" si="0"/>
      </c>
      <c r="T6" s="15">
        <f aca="true" t="shared" si="1" ref="T6:T69">LARGE($C6:$P6,1)</f>
        <v>40</v>
      </c>
      <c r="U6" s="15">
        <f aca="true" t="shared" si="2" ref="U6:U69">LARGE($C6:$P6,2)</f>
        <v>40</v>
      </c>
      <c r="V6" s="15">
        <f aca="true" t="shared" si="3" ref="V6:V69">LARGE($C6:$P6,3)</f>
        <v>40</v>
      </c>
      <c r="W6" s="15">
        <f aca="true" t="shared" si="4" ref="W6:W69">LARGE($C6:$P6,4)</f>
        <v>37</v>
      </c>
      <c r="X6" s="15">
        <f aca="true" t="shared" si="5" ref="X6:X69">LARGE($C6:$P6,5)</f>
        <v>37</v>
      </c>
      <c r="Y6" s="15">
        <f aca="true" t="shared" si="6" ref="Y6:Y69">LARGE($C6:$P6,6)</f>
        <v>37</v>
      </c>
      <c r="Z6" s="15">
        <f aca="true" t="shared" si="7" ref="Z6:Z69">LARGE($C6:$P6,7)</f>
        <v>37</v>
      </c>
      <c r="AA6" s="15">
        <f aca="true" t="shared" si="8" ref="AA6:AA69">LARGE($C6:$P6,8)</f>
        <v>35</v>
      </c>
      <c r="AB6" s="16" t="s">
        <v>3</v>
      </c>
      <c r="AC6" s="11" t="e">
        <f>VLOOKUP(B6,prot!A:H,8,FALSE)</f>
        <v>#N/A</v>
      </c>
      <c r="AD6" s="17" t="b">
        <f>ISERROR(AC6)</f>
        <v>1</v>
      </c>
      <c r="AE6" s="18">
        <f>IF(AD6,0,AC6)</f>
        <v>0</v>
      </c>
    </row>
    <row r="7" spans="1:31" ht="14.25" customHeight="1">
      <c r="A7" s="24">
        <v>3</v>
      </c>
      <c r="B7" s="28" t="s">
        <v>18</v>
      </c>
      <c r="C7" s="11">
        <v>24</v>
      </c>
      <c r="D7" s="11">
        <v>23</v>
      </c>
      <c r="E7" s="11">
        <v>25</v>
      </c>
      <c r="F7" s="11">
        <v>27</v>
      </c>
      <c r="G7" s="11">
        <v>31</v>
      </c>
      <c r="H7" s="11" t="s">
        <v>5</v>
      </c>
      <c r="I7" s="11">
        <v>32</v>
      </c>
      <c r="J7" s="11">
        <v>37</v>
      </c>
      <c r="K7" s="11">
        <v>35</v>
      </c>
      <c r="L7" s="11">
        <v>37</v>
      </c>
      <c r="M7" s="11">
        <v>37</v>
      </c>
      <c r="N7" s="11">
        <v>40</v>
      </c>
      <c r="O7" s="11">
        <v>35</v>
      </c>
      <c r="P7" s="11">
        <v>40</v>
      </c>
      <c r="Q7" s="11">
        <f>SUM(C7:P7)</f>
        <v>423</v>
      </c>
      <c r="R7" s="23">
        <f>SUMIF(T7:AA7,"&gt;0")</f>
        <v>293</v>
      </c>
      <c r="S7" s="19">
        <f t="shared" si="0"/>
      </c>
      <c r="T7" s="15">
        <f t="shared" si="1"/>
        <v>40</v>
      </c>
      <c r="U7" s="15">
        <f t="shared" si="2"/>
        <v>40</v>
      </c>
      <c r="V7" s="15">
        <f t="shared" si="3"/>
        <v>37</v>
      </c>
      <c r="W7" s="15">
        <f t="shared" si="4"/>
        <v>37</v>
      </c>
      <c r="X7" s="15">
        <f t="shared" si="5"/>
        <v>37</v>
      </c>
      <c r="Y7" s="15">
        <f t="shared" si="6"/>
        <v>35</v>
      </c>
      <c r="Z7" s="15">
        <f t="shared" si="7"/>
        <v>35</v>
      </c>
      <c r="AA7" s="15">
        <f t="shared" si="8"/>
        <v>32</v>
      </c>
      <c r="AB7" s="16" t="s">
        <v>3</v>
      </c>
      <c r="AC7" s="11" t="e">
        <f>VLOOKUP(B7,prot!A:H,8,FALSE)</f>
        <v>#N/A</v>
      </c>
      <c r="AD7" s="17" t="b">
        <f>ISERROR(AC7)</f>
        <v>1</v>
      </c>
      <c r="AE7" s="18">
        <f>IF(AD7,0,AC7)</f>
        <v>0</v>
      </c>
    </row>
    <row r="8" spans="1:31" ht="14.25" customHeight="1">
      <c r="A8" s="24">
        <v>4</v>
      </c>
      <c r="B8" s="20" t="s">
        <v>15</v>
      </c>
      <c r="C8" s="11">
        <v>29</v>
      </c>
      <c r="D8" s="11">
        <v>32</v>
      </c>
      <c r="E8" s="11">
        <v>35</v>
      </c>
      <c r="F8" s="11">
        <v>32</v>
      </c>
      <c r="G8" s="11">
        <v>33</v>
      </c>
      <c r="H8" s="11">
        <v>35</v>
      </c>
      <c r="I8" s="11">
        <v>22</v>
      </c>
      <c r="J8" s="11">
        <v>19</v>
      </c>
      <c r="K8" s="11">
        <v>31</v>
      </c>
      <c r="L8" s="11">
        <v>35</v>
      </c>
      <c r="M8" s="11" t="s">
        <v>5</v>
      </c>
      <c r="N8" s="11">
        <v>33</v>
      </c>
      <c r="O8" s="11">
        <v>33</v>
      </c>
      <c r="P8" s="11" t="s">
        <v>5</v>
      </c>
      <c r="Q8" s="11">
        <f>SUM(C8:P8)</f>
        <v>369</v>
      </c>
      <c r="R8" s="23">
        <f>SUMIF(T8:AA8,"&gt;0")</f>
        <v>268</v>
      </c>
      <c r="S8" s="19">
        <f t="shared" si="0"/>
      </c>
      <c r="T8" s="15">
        <f t="shared" si="1"/>
        <v>35</v>
      </c>
      <c r="U8" s="15">
        <f t="shared" si="2"/>
        <v>35</v>
      </c>
      <c r="V8" s="15">
        <f t="shared" si="3"/>
        <v>35</v>
      </c>
      <c r="W8" s="15">
        <f t="shared" si="4"/>
        <v>33</v>
      </c>
      <c r="X8" s="15">
        <f t="shared" si="5"/>
        <v>33</v>
      </c>
      <c r="Y8" s="15">
        <f t="shared" si="6"/>
        <v>33</v>
      </c>
      <c r="Z8" s="15">
        <f t="shared" si="7"/>
        <v>32</v>
      </c>
      <c r="AA8" s="15">
        <f t="shared" si="8"/>
        <v>32</v>
      </c>
      <c r="AB8" s="16" t="s">
        <v>3</v>
      </c>
      <c r="AC8" s="11" t="e">
        <f>VLOOKUP(B8,prot!A:H,8,FALSE)</f>
        <v>#N/A</v>
      </c>
      <c r="AD8" s="17" t="b">
        <f>ISERROR(AC8)</f>
        <v>1</v>
      </c>
      <c r="AE8" s="18">
        <f>IF(AD8,0,AC8)</f>
        <v>0</v>
      </c>
    </row>
    <row r="9" spans="1:31" ht="12.75" customHeight="1">
      <c r="A9" s="24">
        <v>5</v>
      </c>
      <c r="B9" s="20" t="s">
        <v>16</v>
      </c>
      <c r="C9" s="11">
        <v>25</v>
      </c>
      <c r="D9" s="11">
        <v>29</v>
      </c>
      <c r="E9" s="11">
        <v>26</v>
      </c>
      <c r="F9" s="11">
        <v>29</v>
      </c>
      <c r="G9" s="11">
        <v>28</v>
      </c>
      <c r="H9" s="11">
        <v>33</v>
      </c>
      <c r="I9" s="11">
        <v>27</v>
      </c>
      <c r="J9" s="11">
        <v>27</v>
      </c>
      <c r="K9" s="11">
        <v>30</v>
      </c>
      <c r="L9" s="11">
        <v>32</v>
      </c>
      <c r="M9" s="11" t="s">
        <v>5</v>
      </c>
      <c r="N9" s="11">
        <v>16</v>
      </c>
      <c r="O9" s="11">
        <v>24</v>
      </c>
      <c r="P9" s="11" t="s">
        <v>5</v>
      </c>
      <c r="Q9" s="11">
        <f>SUM(C9:P9)</f>
        <v>326</v>
      </c>
      <c r="R9" s="23">
        <f>SUMIF(T9:AA9,"&gt;0")</f>
        <v>235</v>
      </c>
      <c r="S9" s="19">
        <f t="shared" si="0"/>
      </c>
      <c r="T9" s="15">
        <f t="shared" si="1"/>
        <v>33</v>
      </c>
      <c r="U9" s="15">
        <f t="shared" si="2"/>
        <v>32</v>
      </c>
      <c r="V9" s="15">
        <f t="shared" si="3"/>
        <v>30</v>
      </c>
      <c r="W9" s="15">
        <f t="shared" si="4"/>
        <v>29</v>
      </c>
      <c r="X9" s="15">
        <f t="shared" si="5"/>
        <v>29</v>
      </c>
      <c r="Y9" s="15">
        <f t="shared" si="6"/>
        <v>28</v>
      </c>
      <c r="Z9" s="15">
        <f t="shared" si="7"/>
        <v>27</v>
      </c>
      <c r="AA9" s="15">
        <f t="shared" si="8"/>
        <v>27</v>
      </c>
      <c r="AB9" s="16" t="s">
        <v>3</v>
      </c>
      <c r="AC9" s="11" t="e">
        <f>VLOOKUP(B9,prot!A:H,8,FALSE)</f>
        <v>#N/A</v>
      </c>
      <c r="AD9" s="17" t="b">
        <f>ISERROR(AC9)</f>
        <v>1</v>
      </c>
      <c r="AE9" s="18">
        <f>IF(AD9,0,AC9)</f>
        <v>0</v>
      </c>
    </row>
    <row r="10" spans="1:31" ht="14.25" customHeight="1">
      <c r="A10" s="24">
        <v>6</v>
      </c>
      <c r="B10" s="20" t="s">
        <v>46</v>
      </c>
      <c r="C10" s="11">
        <v>20</v>
      </c>
      <c r="D10" s="11">
        <v>19</v>
      </c>
      <c r="E10" s="11">
        <v>27</v>
      </c>
      <c r="F10" s="11">
        <v>21</v>
      </c>
      <c r="G10" s="11" t="s">
        <v>5</v>
      </c>
      <c r="H10" s="11" t="s">
        <v>5</v>
      </c>
      <c r="I10" s="11">
        <v>37</v>
      </c>
      <c r="J10" s="11">
        <v>31</v>
      </c>
      <c r="K10" s="11" t="s">
        <v>5</v>
      </c>
      <c r="L10" s="11" t="s">
        <v>5</v>
      </c>
      <c r="M10" s="11" t="s">
        <v>5</v>
      </c>
      <c r="N10" s="11">
        <v>35</v>
      </c>
      <c r="O10" s="11">
        <v>30</v>
      </c>
      <c r="P10" s="11">
        <v>33</v>
      </c>
      <c r="Q10" s="11">
        <f>SUM(C10:P10)</f>
        <v>253</v>
      </c>
      <c r="R10" s="23">
        <f>SUMIF(T10:AA10,"&gt;0")</f>
        <v>234</v>
      </c>
      <c r="S10" s="19">
        <f t="shared" si="0"/>
      </c>
      <c r="T10" s="15">
        <f t="shared" si="1"/>
        <v>37</v>
      </c>
      <c r="U10" s="15">
        <f t="shared" si="2"/>
        <v>35</v>
      </c>
      <c r="V10" s="15">
        <f t="shared" si="3"/>
        <v>33</v>
      </c>
      <c r="W10" s="15">
        <f t="shared" si="4"/>
        <v>31</v>
      </c>
      <c r="X10" s="15">
        <f t="shared" si="5"/>
        <v>30</v>
      </c>
      <c r="Y10" s="15">
        <f t="shared" si="6"/>
        <v>27</v>
      </c>
      <c r="Z10" s="15">
        <f t="shared" si="7"/>
        <v>21</v>
      </c>
      <c r="AA10" s="15">
        <f t="shared" si="8"/>
        <v>20</v>
      </c>
      <c r="AB10" s="16" t="s">
        <v>3</v>
      </c>
      <c r="AC10" s="11" t="e">
        <f>VLOOKUP(B10,prot!A:H,8,FALSE)</f>
        <v>#N/A</v>
      </c>
      <c r="AD10" s="17" t="b">
        <f aca="true" t="shared" si="9" ref="AD10:AD35">ISERROR(AC10)</f>
        <v>1</v>
      </c>
      <c r="AE10" s="18">
        <f aca="true" t="shared" si="10" ref="AE10:AE35">IF(AD10,0,AC10)</f>
        <v>0</v>
      </c>
    </row>
    <row r="11" spans="1:31" ht="14.25" customHeight="1">
      <c r="A11" s="24">
        <v>7</v>
      </c>
      <c r="B11" s="20" t="s">
        <v>27</v>
      </c>
      <c r="C11" s="11">
        <v>35</v>
      </c>
      <c r="D11" s="11">
        <v>33</v>
      </c>
      <c r="E11" s="11">
        <v>32</v>
      </c>
      <c r="F11" s="11">
        <v>33</v>
      </c>
      <c r="G11" s="11" t="s">
        <v>5</v>
      </c>
      <c r="H11" s="11" t="s">
        <v>5</v>
      </c>
      <c r="I11" s="11">
        <v>40</v>
      </c>
      <c r="J11" s="11">
        <v>40</v>
      </c>
      <c r="K11" s="11" t="s">
        <v>5</v>
      </c>
      <c r="L11" s="11" t="s">
        <v>5</v>
      </c>
      <c r="M11" s="11" t="s">
        <v>5</v>
      </c>
      <c r="N11" s="11" t="s">
        <v>5</v>
      </c>
      <c r="O11" s="11" t="s">
        <v>5</v>
      </c>
      <c r="P11" s="11" t="s">
        <v>5</v>
      </c>
      <c r="Q11" s="11">
        <f>SUM(C11:P11)</f>
        <v>213</v>
      </c>
      <c r="R11" s="23">
        <f>SUMIF(T11:AA11,"&gt;0")</f>
        <v>213</v>
      </c>
      <c r="S11" s="19">
        <f t="shared" si="0"/>
      </c>
      <c r="T11" s="15">
        <f t="shared" si="1"/>
        <v>40</v>
      </c>
      <c r="U11" s="15">
        <f t="shared" si="2"/>
        <v>40</v>
      </c>
      <c r="V11" s="15">
        <f t="shared" si="3"/>
        <v>35</v>
      </c>
      <c r="W11" s="15">
        <f t="shared" si="4"/>
        <v>33</v>
      </c>
      <c r="X11" s="15">
        <f t="shared" si="5"/>
        <v>33</v>
      </c>
      <c r="Y11" s="15">
        <f t="shared" si="6"/>
        <v>32</v>
      </c>
      <c r="Z11" s="15" t="e">
        <f t="shared" si="7"/>
        <v>#NUM!</v>
      </c>
      <c r="AA11" s="15" t="e">
        <f t="shared" si="8"/>
        <v>#NUM!</v>
      </c>
      <c r="AB11" s="16" t="s">
        <v>3</v>
      </c>
      <c r="AC11" s="11" t="e">
        <f>VLOOKUP(B11,prot!A:H,8,FALSE)</f>
        <v>#N/A</v>
      </c>
      <c r="AD11" s="17" t="b">
        <f t="shared" si="9"/>
        <v>1</v>
      </c>
      <c r="AE11" s="18">
        <f t="shared" si="10"/>
        <v>0</v>
      </c>
    </row>
    <row r="12" spans="1:31" ht="14.25" customHeight="1">
      <c r="A12" s="24">
        <v>8</v>
      </c>
      <c r="B12" s="20" t="s">
        <v>19</v>
      </c>
      <c r="C12" s="11" t="s">
        <v>5</v>
      </c>
      <c r="D12" s="11">
        <v>18</v>
      </c>
      <c r="E12" s="11">
        <v>30</v>
      </c>
      <c r="F12" s="11">
        <v>26</v>
      </c>
      <c r="G12" s="11" t="s">
        <v>5</v>
      </c>
      <c r="H12" s="11" t="s">
        <v>5</v>
      </c>
      <c r="I12" s="11">
        <v>24</v>
      </c>
      <c r="J12" s="11">
        <v>35</v>
      </c>
      <c r="K12" s="11">
        <v>37</v>
      </c>
      <c r="L12" s="11" t="s">
        <v>5</v>
      </c>
      <c r="M12" s="11">
        <v>35</v>
      </c>
      <c r="N12" s="11" t="s">
        <v>5</v>
      </c>
      <c r="O12" s="11" t="s">
        <v>5</v>
      </c>
      <c r="P12" s="11" t="s">
        <v>5</v>
      </c>
      <c r="Q12" s="11">
        <f>SUM(C12:P12)</f>
        <v>205</v>
      </c>
      <c r="R12" s="23">
        <f>SUMIF(T12:AA12,"&gt;0")</f>
        <v>205</v>
      </c>
      <c r="S12" s="19">
        <f t="shared" si="0"/>
      </c>
      <c r="T12" s="15">
        <f t="shared" si="1"/>
        <v>37</v>
      </c>
      <c r="U12" s="15">
        <f t="shared" si="2"/>
        <v>35</v>
      </c>
      <c r="V12" s="15">
        <f t="shared" si="3"/>
        <v>35</v>
      </c>
      <c r="W12" s="15">
        <f t="shared" si="4"/>
        <v>30</v>
      </c>
      <c r="X12" s="15">
        <f t="shared" si="5"/>
        <v>26</v>
      </c>
      <c r="Y12" s="15">
        <f t="shared" si="6"/>
        <v>24</v>
      </c>
      <c r="Z12" s="15">
        <f t="shared" si="7"/>
        <v>18</v>
      </c>
      <c r="AA12" s="15" t="e">
        <f t="shared" si="8"/>
        <v>#NUM!</v>
      </c>
      <c r="AB12" s="16" t="s">
        <v>3</v>
      </c>
      <c r="AC12" s="11" t="e">
        <f>VLOOKUP(B12,prot!A:H,8,FALSE)</f>
        <v>#N/A</v>
      </c>
      <c r="AD12" s="17" t="b">
        <f t="shared" si="9"/>
        <v>1</v>
      </c>
      <c r="AE12" s="18">
        <f t="shared" si="10"/>
        <v>0</v>
      </c>
    </row>
    <row r="13" spans="1:31" ht="14.25" customHeight="1">
      <c r="A13" s="24">
        <v>9</v>
      </c>
      <c r="B13" s="20" t="s">
        <v>49</v>
      </c>
      <c r="C13" s="11">
        <v>22</v>
      </c>
      <c r="D13" s="11">
        <v>20</v>
      </c>
      <c r="E13" s="11">
        <v>22</v>
      </c>
      <c r="F13" s="11">
        <v>23</v>
      </c>
      <c r="G13" s="11">
        <v>29</v>
      </c>
      <c r="H13" s="11">
        <v>32</v>
      </c>
      <c r="I13" s="11">
        <v>28</v>
      </c>
      <c r="J13" s="11">
        <v>17</v>
      </c>
      <c r="K13" s="11" t="s">
        <v>5</v>
      </c>
      <c r="L13" s="11" t="s">
        <v>5</v>
      </c>
      <c r="M13" s="11" t="s">
        <v>5</v>
      </c>
      <c r="N13" s="11">
        <v>9</v>
      </c>
      <c r="O13" s="11">
        <v>19</v>
      </c>
      <c r="P13" s="11">
        <v>23</v>
      </c>
      <c r="Q13" s="11">
        <f>SUM(C13:P13)</f>
        <v>244</v>
      </c>
      <c r="R13" s="23">
        <f>SUMIF(T13:AA13,"&gt;0")</f>
        <v>199</v>
      </c>
      <c r="S13" s="19">
        <f t="shared" si="0"/>
      </c>
      <c r="T13" s="15">
        <f t="shared" si="1"/>
        <v>32</v>
      </c>
      <c r="U13" s="15">
        <f t="shared" si="2"/>
        <v>29</v>
      </c>
      <c r="V13" s="15">
        <f t="shared" si="3"/>
        <v>28</v>
      </c>
      <c r="W13" s="15">
        <f t="shared" si="4"/>
        <v>23</v>
      </c>
      <c r="X13" s="15">
        <f t="shared" si="5"/>
        <v>23</v>
      </c>
      <c r="Y13" s="15">
        <f t="shared" si="6"/>
        <v>22</v>
      </c>
      <c r="Z13" s="15">
        <f t="shared" si="7"/>
        <v>22</v>
      </c>
      <c r="AA13" s="15">
        <f t="shared" si="8"/>
        <v>20</v>
      </c>
      <c r="AB13" s="16" t="s">
        <v>3</v>
      </c>
      <c r="AC13" s="11" t="e">
        <f>VLOOKUP(B13,prot!A:H,8,FALSE)</f>
        <v>#N/A</v>
      </c>
      <c r="AD13" s="17" t="b">
        <f t="shared" si="9"/>
        <v>1</v>
      </c>
      <c r="AE13" s="18">
        <f t="shared" si="10"/>
        <v>0</v>
      </c>
    </row>
    <row r="14" spans="1:31" ht="12.75" customHeight="1">
      <c r="A14" s="24">
        <v>10</v>
      </c>
      <c r="B14" s="20" t="s">
        <v>63</v>
      </c>
      <c r="C14" s="11">
        <v>31</v>
      </c>
      <c r="D14" s="11">
        <v>31</v>
      </c>
      <c r="E14" s="11">
        <v>31</v>
      </c>
      <c r="F14" s="11">
        <v>31</v>
      </c>
      <c r="G14" s="11">
        <v>35</v>
      </c>
      <c r="H14" s="11" t="s">
        <v>5</v>
      </c>
      <c r="I14" s="11">
        <v>33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>
        <f>SUM(C14:P14)</f>
        <v>192</v>
      </c>
      <c r="R14" s="23">
        <f>SUMIF(T14:AA14,"&gt;0")</f>
        <v>192</v>
      </c>
      <c r="S14" s="19">
        <f t="shared" si="0"/>
      </c>
      <c r="T14" s="15">
        <f t="shared" si="1"/>
        <v>35</v>
      </c>
      <c r="U14" s="15">
        <f t="shared" si="2"/>
        <v>33</v>
      </c>
      <c r="V14" s="15">
        <f t="shared" si="3"/>
        <v>31</v>
      </c>
      <c r="W14" s="15">
        <f t="shared" si="4"/>
        <v>31</v>
      </c>
      <c r="X14" s="15">
        <f t="shared" si="5"/>
        <v>31</v>
      </c>
      <c r="Y14" s="15">
        <f t="shared" si="6"/>
        <v>31</v>
      </c>
      <c r="Z14" s="15" t="e">
        <f t="shared" si="7"/>
        <v>#NUM!</v>
      </c>
      <c r="AA14" s="15" t="e">
        <f t="shared" si="8"/>
        <v>#NUM!</v>
      </c>
      <c r="AB14" s="16" t="s">
        <v>3</v>
      </c>
      <c r="AC14" s="11" t="e">
        <f>VLOOKUP(B14,prot!A:H,8,FALSE)</f>
        <v>#N/A</v>
      </c>
      <c r="AD14" s="17" t="b">
        <f t="shared" si="9"/>
        <v>1</v>
      </c>
      <c r="AE14" s="18">
        <f t="shared" si="10"/>
        <v>0</v>
      </c>
    </row>
    <row r="15" spans="1:31" ht="12.75" customHeight="1">
      <c r="A15" s="24">
        <v>11</v>
      </c>
      <c r="B15" s="28" t="s">
        <v>42</v>
      </c>
      <c r="C15" s="11">
        <v>14</v>
      </c>
      <c r="D15" s="11">
        <v>17</v>
      </c>
      <c r="E15" s="11" t="s">
        <v>5</v>
      </c>
      <c r="F15" s="11" t="s">
        <v>5</v>
      </c>
      <c r="G15" s="11" t="s">
        <v>5</v>
      </c>
      <c r="H15" s="11" t="s">
        <v>5</v>
      </c>
      <c r="I15" s="11">
        <v>35</v>
      </c>
      <c r="J15" s="11">
        <v>28</v>
      </c>
      <c r="K15" s="11" t="s">
        <v>5</v>
      </c>
      <c r="L15" s="11" t="s">
        <v>5</v>
      </c>
      <c r="M15" s="11" t="s">
        <v>5</v>
      </c>
      <c r="N15" s="11">
        <v>29</v>
      </c>
      <c r="O15" s="11" t="s">
        <v>5</v>
      </c>
      <c r="P15" s="11">
        <v>30</v>
      </c>
      <c r="Q15" s="11">
        <f>SUM(C15:P15)</f>
        <v>153</v>
      </c>
      <c r="R15" s="23">
        <f>SUMIF(T15:AA15,"&gt;0")</f>
        <v>153</v>
      </c>
      <c r="S15" s="19">
        <f t="shared" si="0"/>
      </c>
      <c r="T15" s="15">
        <f t="shared" si="1"/>
        <v>35</v>
      </c>
      <c r="U15" s="15">
        <f t="shared" si="2"/>
        <v>30</v>
      </c>
      <c r="V15" s="15">
        <f t="shared" si="3"/>
        <v>29</v>
      </c>
      <c r="W15" s="15">
        <f t="shared" si="4"/>
        <v>28</v>
      </c>
      <c r="X15" s="15">
        <f t="shared" si="5"/>
        <v>17</v>
      </c>
      <c r="Y15" s="15">
        <f t="shared" si="6"/>
        <v>14</v>
      </c>
      <c r="Z15" s="15" t="e">
        <f t="shared" si="7"/>
        <v>#NUM!</v>
      </c>
      <c r="AA15" s="15" t="e">
        <f t="shared" si="8"/>
        <v>#NUM!</v>
      </c>
      <c r="AB15" s="16" t="s">
        <v>3</v>
      </c>
      <c r="AC15" s="11" t="e">
        <f>VLOOKUP(B15,prot!A:H,8,FALSE)</f>
        <v>#N/A</v>
      </c>
      <c r="AD15" s="17" t="b">
        <f t="shared" si="9"/>
        <v>1</v>
      </c>
      <c r="AE15" s="18">
        <f t="shared" si="10"/>
        <v>0</v>
      </c>
    </row>
    <row r="16" spans="1:31" ht="13.5" customHeight="1">
      <c r="A16" s="24">
        <v>12</v>
      </c>
      <c r="B16" s="20" t="s">
        <v>93</v>
      </c>
      <c r="C16" s="11" t="s">
        <v>5</v>
      </c>
      <c r="D16" s="11" t="s">
        <v>5</v>
      </c>
      <c r="E16" s="11">
        <v>21</v>
      </c>
      <c r="F16" s="11">
        <v>25</v>
      </c>
      <c r="G16" s="11" t="s">
        <v>5</v>
      </c>
      <c r="H16" s="14" t="s">
        <v>5</v>
      </c>
      <c r="I16" s="11" t="s">
        <v>5</v>
      </c>
      <c r="J16" s="11" t="s">
        <v>5</v>
      </c>
      <c r="K16" s="11">
        <v>32</v>
      </c>
      <c r="L16" s="11" t="s">
        <v>5</v>
      </c>
      <c r="M16" s="11" t="s">
        <v>5</v>
      </c>
      <c r="N16" s="11">
        <v>37</v>
      </c>
      <c r="O16" s="11">
        <v>37</v>
      </c>
      <c r="P16" s="11" t="s">
        <v>5</v>
      </c>
      <c r="Q16" s="11">
        <f>SUM(C16:P16)</f>
        <v>152</v>
      </c>
      <c r="R16" s="23">
        <f>SUMIF(T16:AA16,"&gt;0")</f>
        <v>152</v>
      </c>
      <c r="S16" s="19">
        <f t="shared" si="0"/>
      </c>
      <c r="T16" s="15">
        <f t="shared" si="1"/>
        <v>37</v>
      </c>
      <c r="U16" s="15">
        <f t="shared" si="2"/>
        <v>37</v>
      </c>
      <c r="V16" s="15">
        <f t="shared" si="3"/>
        <v>32</v>
      </c>
      <c r="W16" s="15">
        <f t="shared" si="4"/>
        <v>25</v>
      </c>
      <c r="X16" s="15">
        <f t="shared" si="5"/>
        <v>21</v>
      </c>
      <c r="Y16" s="15" t="e">
        <f t="shared" si="6"/>
        <v>#NUM!</v>
      </c>
      <c r="Z16" s="15" t="e">
        <f t="shared" si="7"/>
        <v>#NUM!</v>
      </c>
      <c r="AA16" s="15" t="e">
        <f t="shared" si="8"/>
        <v>#NUM!</v>
      </c>
      <c r="AB16" s="16" t="s">
        <v>3</v>
      </c>
      <c r="AC16" s="11" t="e">
        <f>VLOOKUP(B16,prot!A:H,8,FALSE)</f>
        <v>#N/A</v>
      </c>
      <c r="AD16" s="17" t="b">
        <f t="shared" si="9"/>
        <v>1</v>
      </c>
      <c r="AE16" s="18">
        <f t="shared" si="10"/>
        <v>0</v>
      </c>
    </row>
    <row r="17" spans="1:31" ht="13.5" customHeight="1">
      <c r="A17" s="24">
        <v>13</v>
      </c>
      <c r="B17" s="28" t="s">
        <v>14</v>
      </c>
      <c r="C17" s="11">
        <v>40</v>
      </c>
      <c r="D17" s="11">
        <v>35</v>
      </c>
      <c r="E17" s="11" t="s">
        <v>5</v>
      </c>
      <c r="F17" s="11" t="s">
        <v>5</v>
      </c>
      <c r="G17" s="11" t="s">
        <v>5</v>
      </c>
      <c r="H17" s="11" t="s">
        <v>5</v>
      </c>
      <c r="I17" s="11" t="s">
        <v>5</v>
      </c>
      <c r="J17" s="11" t="s">
        <v>5</v>
      </c>
      <c r="K17" s="11" t="s">
        <v>5</v>
      </c>
      <c r="L17" s="11" t="s">
        <v>5</v>
      </c>
      <c r="M17" s="11" t="s">
        <v>5</v>
      </c>
      <c r="N17" s="11" t="s">
        <v>5</v>
      </c>
      <c r="O17" s="11">
        <v>40</v>
      </c>
      <c r="P17" s="11">
        <v>37</v>
      </c>
      <c r="Q17" s="11">
        <f>SUM(C17:P17)</f>
        <v>152</v>
      </c>
      <c r="R17" s="23">
        <f>SUMIF(T17:AA17,"&gt;0")</f>
        <v>152</v>
      </c>
      <c r="S17" s="19">
        <f t="shared" si="0"/>
      </c>
      <c r="T17" s="15">
        <f t="shared" si="1"/>
        <v>40</v>
      </c>
      <c r="U17" s="15">
        <f t="shared" si="2"/>
        <v>40</v>
      </c>
      <c r="V17" s="15">
        <f t="shared" si="3"/>
        <v>37</v>
      </c>
      <c r="W17" s="15">
        <f t="shared" si="4"/>
        <v>35</v>
      </c>
      <c r="X17" s="15" t="e">
        <f t="shared" si="5"/>
        <v>#NUM!</v>
      </c>
      <c r="Y17" s="15" t="e">
        <f t="shared" si="6"/>
        <v>#NUM!</v>
      </c>
      <c r="Z17" s="15" t="e">
        <f t="shared" si="7"/>
        <v>#NUM!</v>
      </c>
      <c r="AA17" s="15" t="e">
        <f t="shared" si="8"/>
        <v>#NUM!</v>
      </c>
      <c r="AB17" s="16" t="s">
        <v>3</v>
      </c>
      <c r="AC17" s="11" t="e">
        <f>VLOOKUP(B17,prot!A:H,8,FALSE)</f>
        <v>#N/A</v>
      </c>
      <c r="AD17" s="17" t="b">
        <f t="shared" si="9"/>
        <v>1</v>
      </c>
      <c r="AE17" s="18">
        <f t="shared" si="10"/>
        <v>0</v>
      </c>
    </row>
    <row r="18" spans="1:31" ht="13.5" customHeight="1">
      <c r="A18" s="24">
        <v>14</v>
      </c>
      <c r="B18" s="29" t="s">
        <v>62</v>
      </c>
      <c r="C18" s="11" t="s">
        <v>5</v>
      </c>
      <c r="D18" s="11" t="s">
        <v>5</v>
      </c>
      <c r="E18" s="11"/>
      <c r="F18" s="11"/>
      <c r="G18" s="11" t="s">
        <v>5</v>
      </c>
      <c r="H18" s="11" t="s">
        <v>5</v>
      </c>
      <c r="I18" s="11">
        <v>31</v>
      </c>
      <c r="J18" s="11">
        <v>33</v>
      </c>
      <c r="K18" s="11" t="s">
        <v>5</v>
      </c>
      <c r="L18" s="11" t="s">
        <v>5</v>
      </c>
      <c r="M18" s="11" t="s">
        <v>5</v>
      </c>
      <c r="N18" s="11">
        <v>17</v>
      </c>
      <c r="O18" s="11">
        <v>31</v>
      </c>
      <c r="P18" s="11">
        <v>35</v>
      </c>
      <c r="Q18" s="11">
        <f>SUM(C18:P18)</f>
        <v>147</v>
      </c>
      <c r="R18" s="23">
        <f>SUMIF(T18:AA18,"&gt;0")</f>
        <v>147</v>
      </c>
      <c r="S18" s="19">
        <f t="shared" si="0"/>
      </c>
      <c r="T18" s="15">
        <f t="shared" si="1"/>
        <v>35</v>
      </c>
      <c r="U18" s="15">
        <f t="shared" si="2"/>
        <v>33</v>
      </c>
      <c r="V18" s="15">
        <f t="shared" si="3"/>
        <v>31</v>
      </c>
      <c r="W18" s="15">
        <f t="shared" si="4"/>
        <v>31</v>
      </c>
      <c r="X18" s="15">
        <f t="shared" si="5"/>
        <v>17</v>
      </c>
      <c r="Y18" s="15" t="e">
        <f t="shared" si="6"/>
        <v>#NUM!</v>
      </c>
      <c r="Z18" s="15" t="e">
        <f t="shared" si="7"/>
        <v>#NUM!</v>
      </c>
      <c r="AA18" s="15" t="e">
        <f t="shared" si="8"/>
        <v>#NUM!</v>
      </c>
      <c r="AB18" s="16" t="s">
        <v>3</v>
      </c>
      <c r="AC18" s="11" t="e">
        <f>VLOOKUP(B18,prot!A:H,8,FALSE)</f>
        <v>#N/A</v>
      </c>
      <c r="AD18" s="17" t="b">
        <f t="shared" si="9"/>
        <v>1</v>
      </c>
      <c r="AE18" s="18">
        <f t="shared" si="10"/>
        <v>0</v>
      </c>
    </row>
    <row r="19" spans="1:31" ht="13.5" customHeight="1">
      <c r="A19" s="24">
        <v>15</v>
      </c>
      <c r="B19" s="20" t="s">
        <v>30</v>
      </c>
      <c r="C19" s="11">
        <v>28</v>
      </c>
      <c r="D19" s="11">
        <v>28</v>
      </c>
      <c r="E19" s="11">
        <v>28</v>
      </c>
      <c r="F19" s="11">
        <v>30</v>
      </c>
      <c r="G19" s="11">
        <v>32</v>
      </c>
      <c r="H19" s="11" t="s">
        <v>5</v>
      </c>
      <c r="I19" s="11" t="s">
        <v>5</v>
      </c>
      <c r="J19" s="11" t="s">
        <v>5</v>
      </c>
      <c r="K19" s="11" t="s">
        <v>5</v>
      </c>
      <c r="L19" s="11" t="s">
        <v>5</v>
      </c>
      <c r="M19" s="11" t="s">
        <v>5</v>
      </c>
      <c r="N19" s="11" t="s">
        <v>5</v>
      </c>
      <c r="O19" s="11" t="s">
        <v>5</v>
      </c>
      <c r="P19" s="11" t="s">
        <v>5</v>
      </c>
      <c r="Q19" s="11">
        <f>SUM(C19:P19)</f>
        <v>146</v>
      </c>
      <c r="R19" s="23">
        <f>SUMIF(T19:AA19,"&gt;0")</f>
        <v>146</v>
      </c>
      <c r="S19" s="19">
        <f t="shared" si="0"/>
      </c>
      <c r="T19" s="15">
        <f t="shared" si="1"/>
        <v>32</v>
      </c>
      <c r="U19" s="15">
        <f t="shared" si="2"/>
        <v>30</v>
      </c>
      <c r="V19" s="15">
        <f t="shared" si="3"/>
        <v>28</v>
      </c>
      <c r="W19" s="15">
        <f t="shared" si="4"/>
        <v>28</v>
      </c>
      <c r="X19" s="15">
        <f t="shared" si="5"/>
        <v>28</v>
      </c>
      <c r="Y19" s="15" t="e">
        <f t="shared" si="6"/>
        <v>#NUM!</v>
      </c>
      <c r="Z19" s="15" t="e">
        <f t="shared" si="7"/>
        <v>#NUM!</v>
      </c>
      <c r="AA19" s="15" t="e">
        <f t="shared" si="8"/>
        <v>#NUM!</v>
      </c>
      <c r="AB19" s="16" t="s">
        <v>3</v>
      </c>
      <c r="AC19" s="11" t="e">
        <f>VLOOKUP(B19,prot!A:H,8,FALSE)</f>
        <v>#N/A</v>
      </c>
      <c r="AD19" s="17" t="b">
        <f t="shared" si="9"/>
        <v>1</v>
      </c>
      <c r="AE19" s="18">
        <f t="shared" si="10"/>
        <v>0</v>
      </c>
    </row>
    <row r="20" spans="1:31" ht="13.5" customHeight="1">
      <c r="A20" s="24">
        <v>16</v>
      </c>
      <c r="B20" s="28" t="s">
        <v>50</v>
      </c>
      <c r="C20" s="11" t="s">
        <v>5</v>
      </c>
      <c r="D20" s="11" t="s">
        <v>5</v>
      </c>
      <c r="E20" s="11"/>
      <c r="F20" s="11"/>
      <c r="G20" s="11">
        <v>27</v>
      </c>
      <c r="H20" s="11">
        <v>30</v>
      </c>
      <c r="I20" s="11">
        <v>25</v>
      </c>
      <c r="J20" s="11">
        <v>15</v>
      </c>
      <c r="K20" s="11" t="s">
        <v>5</v>
      </c>
      <c r="L20" s="11" t="s">
        <v>5</v>
      </c>
      <c r="M20" s="11" t="s">
        <v>5</v>
      </c>
      <c r="N20" s="11">
        <v>15</v>
      </c>
      <c r="O20" s="11" t="s">
        <v>5</v>
      </c>
      <c r="P20" s="11">
        <v>25</v>
      </c>
      <c r="Q20" s="11">
        <f>SUM(C20:P20)</f>
        <v>137</v>
      </c>
      <c r="R20" s="23">
        <f>SUMIF(T20:AA20,"&gt;0")</f>
        <v>137</v>
      </c>
      <c r="S20" s="19">
        <f t="shared" si="0"/>
      </c>
      <c r="T20" s="15">
        <f t="shared" si="1"/>
        <v>30</v>
      </c>
      <c r="U20" s="15">
        <f t="shared" si="2"/>
        <v>27</v>
      </c>
      <c r="V20" s="15">
        <f t="shared" si="3"/>
        <v>25</v>
      </c>
      <c r="W20" s="15">
        <f t="shared" si="4"/>
        <v>25</v>
      </c>
      <c r="X20" s="15">
        <f t="shared" si="5"/>
        <v>15</v>
      </c>
      <c r="Y20" s="15">
        <f t="shared" si="6"/>
        <v>15</v>
      </c>
      <c r="Z20" s="15" t="e">
        <f t="shared" si="7"/>
        <v>#NUM!</v>
      </c>
      <c r="AA20" s="15" t="e">
        <f t="shared" si="8"/>
        <v>#NUM!</v>
      </c>
      <c r="AB20" s="16" t="s">
        <v>3</v>
      </c>
      <c r="AC20" s="11" t="e">
        <f>VLOOKUP(B20,prot!A:H,8,FALSE)</f>
        <v>#N/A</v>
      </c>
      <c r="AD20" s="17" t="b">
        <f t="shared" si="9"/>
        <v>1</v>
      </c>
      <c r="AE20" s="18">
        <f t="shared" si="10"/>
        <v>0</v>
      </c>
    </row>
    <row r="21" spans="1:31" ht="13.5" customHeight="1">
      <c r="A21" s="24">
        <v>17</v>
      </c>
      <c r="B21" s="20" t="s">
        <v>81</v>
      </c>
      <c r="C21" s="11">
        <v>23</v>
      </c>
      <c r="D21" s="11">
        <v>24</v>
      </c>
      <c r="E21" s="11" t="s">
        <v>5</v>
      </c>
      <c r="F21" s="11" t="s">
        <v>5</v>
      </c>
      <c r="G21" s="11">
        <v>30</v>
      </c>
      <c r="H21" s="11">
        <v>31</v>
      </c>
      <c r="I21" s="11" t="s">
        <v>5</v>
      </c>
      <c r="J21" s="11" t="s">
        <v>5</v>
      </c>
      <c r="K21" s="11" t="s">
        <v>5</v>
      </c>
      <c r="L21" s="11" t="s">
        <v>5</v>
      </c>
      <c r="M21" s="11" t="s">
        <v>5</v>
      </c>
      <c r="N21" s="11" t="s">
        <v>5</v>
      </c>
      <c r="O21" s="11" t="s">
        <v>5</v>
      </c>
      <c r="P21" s="11">
        <v>28</v>
      </c>
      <c r="Q21" s="11">
        <f>SUM(C21:P21)</f>
        <v>136</v>
      </c>
      <c r="R21" s="23">
        <f>SUMIF(T21:AA21,"&gt;0")</f>
        <v>136</v>
      </c>
      <c r="S21" s="19">
        <f t="shared" si="0"/>
      </c>
      <c r="T21" s="15">
        <f t="shared" si="1"/>
        <v>31</v>
      </c>
      <c r="U21" s="15">
        <f t="shared" si="2"/>
        <v>30</v>
      </c>
      <c r="V21" s="15">
        <f t="shared" si="3"/>
        <v>28</v>
      </c>
      <c r="W21" s="15">
        <f t="shared" si="4"/>
        <v>24</v>
      </c>
      <c r="X21" s="15">
        <f t="shared" si="5"/>
        <v>23</v>
      </c>
      <c r="Y21" s="15" t="e">
        <f t="shared" si="6"/>
        <v>#NUM!</v>
      </c>
      <c r="Z21" s="15" t="e">
        <f t="shared" si="7"/>
        <v>#NUM!</v>
      </c>
      <c r="AA21" s="15" t="e">
        <f t="shared" si="8"/>
        <v>#NUM!</v>
      </c>
      <c r="AB21" s="16" t="s">
        <v>3</v>
      </c>
      <c r="AC21" s="11" t="e">
        <f>VLOOKUP(B21,prot!A:H,8,FALSE)</f>
        <v>#N/A</v>
      </c>
      <c r="AD21" s="17" t="b">
        <f t="shared" si="9"/>
        <v>1</v>
      </c>
      <c r="AE21" s="18">
        <f t="shared" si="10"/>
        <v>0</v>
      </c>
    </row>
    <row r="22" spans="1:31" ht="13.5" customHeight="1">
      <c r="A22" s="24">
        <v>18</v>
      </c>
      <c r="B22" s="20" t="s">
        <v>79</v>
      </c>
      <c r="C22" s="11">
        <v>32</v>
      </c>
      <c r="D22" s="11">
        <v>30</v>
      </c>
      <c r="E22" s="11">
        <v>33</v>
      </c>
      <c r="F22" s="11">
        <v>37</v>
      </c>
      <c r="G22" s="11" t="s">
        <v>5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 t="s">
        <v>5</v>
      </c>
      <c r="N22" s="11" t="s">
        <v>5</v>
      </c>
      <c r="O22" s="11" t="s">
        <v>5</v>
      </c>
      <c r="P22" s="11" t="s">
        <v>5</v>
      </c>
      <c r="Q22" s="11">
        <f>SUM(C22:P22)</f>
        <v>132</v>
      </c>
      <c r="R22" s="23">
        <f>SUMIF(T22:AA22,"&gt;0")</f>
        <v>132</v>
      </c>
      <c r="S22" s="19">
        <f t="shared" si="0"/>
      </c>
      <c r="T22" s="15">
        <f t="shared" si="1"/>
        <v>37</v>
      </c>
      <c r="U22" s="15">
        <f t="shared" si="2"/>
        <v>33</v>
      </c>
      <c r="V22" s="15">
        <f t="shared" si="3"/>
        <v>32</v>
      </c>
      <c r="W22" s="15">
        <f t="shared" si="4"/>
        <v>30</v>
      </c>
      <c r="X22" s="15" t="e">
        <f t="shared" si="5"/>
        <v>#NUM!</v>
      </c>
      <c r="Y22" s="15" t="e">
        <f t="shared" si="6"/>
        <v>#NUM!</v>
      </c>
      <c r="Z22" s="15" t="e">
        <f t="shared" si="7"/>
        <v>#NUM!</v>
      </c>
      <c r="AA22" s="15" t="e">
        <f t="shared" si="8"/>
        <v>#NUM!</v>
      </c>
      <c r="AB22" s="16" t="s">
        <v>3</v>
      </c>
      <c r="AC22" s="11" t="e">
        <f>VLOOKUP(B22,prot!A:H,8,FALSE)</f>
        <v>#N/A</v>
      </c>
      <c r="AD22" s="17" t="b">
        <f t="shared" si="9"/>
        <v>1</v>
      </c>
      <c r="AE22" s="18">
        <f t="shared" si="10"/>
        <v>0</v>
      </c>
    </row>
    <row r="23" spans="1:31" ht="13.5" customHeight="1">
      <c r="A23" s="24">
        <v>19</v>
      </c>
      <c r="B23" s="28" t="s">
        <v>98</v>
      </c>
      <c r="C23" s="11" t="s">
        <v>5</v>
      </c>
      <c r="D23" s="11" t="s">
        <v>5</v>
      </c>
      <c r="E23" s="11"/>
      <c r="F23" s="11"/>
      <c r="G23" s="11" t="s">
        <v>5</v>
      </c>
      <c r="H23" s="11" t="s">
        <v>5</v>
      </c>
      <c r="I23" s="11">
        <v>30</v>
      </c>
      <c r="J23" s="11">
        <v>20</v>
      </c>
      <c r="K23" s="11" t="s">
        <v>5</v>
      </c>
      <c r="L23" s="11" t="s">
        <v>5</v>
      </c>
      <c r="M23" s="11" t="s">
        <v>5</v>
      </c>
      <c r="N23" s="11">
        <v>25</v>
      </c>
      <c r="O23" s="11">
        <v>23</v>
      </c>
      <c r="P23" s="11">
        <v>32</v>
      </c>
      <c r="Q23" s="11">
        <f>SUM(C23:P23)</f>
        <v>130</v>
      </c>
      <c r="R23" s="23">
        <f>SUMIF(T23:AA23,"&gt;0")</f>
        <v>130</v>
      </c>
      <c r="S23" s="19">
        <f t="shared" si="0"/>
      </c>
      <c r="T23" s="15">
        <f t="shared" si="1"/>
        <v>32</v>
      </c>
      <c r="U23" s="15">
        <f t="shared" si="2"/>
        <v>30</v>
      </c>
      <c r="V23" s="15">
        <f t="shared" si="3"/>
        <v>25</v>
      </c>
      <c r="W23" s="15">
        <f t="shared" si="4"/>
        <v>23</v>
      </c>
      <c r="X23" s="15">
        <f t="shared" si="5"/>
        <v>20</v>
      </c>
      <c r="Y23" s="15" t="e">
        <f t="shared" si="6"/>
        <v>#NUM!</v>
      </c>
      <c r="Z23" s="15" t="e">
        <f t="shared" si="7"/>
        <v>#NUM!</v>
      </c>
      <c r="AA23" s="15" t="e">
        <f t="shared" si="8"/>
        <v>#NUM!</v>
      </c>
      <c r="AB23" s="16" t="s">
        <v>3</v>
      </c>
      <c r="AC23" s="11" t="e">
        <f>VLOOKUP(B23,prot!A:H,8,FALSE)</f>
        <v>#N/A</v>
      </c>
      <c r="AD23" s="17" t="b">
        <f t="shared" si="9"/>
        <v>1</v>
      </c>
      <c r="AE23" s="18">
        <f t="shared" si="10"/>
        <v>0</v>
      </c>
    </row>
    <row r="24" spans="1:31" ht="13.5" customHeight="1">
      <c r="A24" s="24">
        <v>20</v>
      </c>
      <c r="B24" s="20" t="s">
        <v>56</v>
      </c>
      <c r="C24" s="11" t="s">
        <v>5</v>
      </c>
      <c r="D24" s="11" t="s">
        <v>5</v>
      </c>
      <c r="E24" s="11"/>
      <c r="F24" s="11"/>
      <c r="G24" s="11" t="s">
        <v>5</v>
      </c>
      <c r="H24" s="11" t="s">
        <v>5</v>
      </c>
      <c r="I24" s="11">
        <v>21</v>
      </c>
      <c r="J24" s="11">
        <v>25</v>
      </c>
      <c r="K24" s="11" t="s">
        <v>5</v>
      </c>
      <c r="L24" s="11" t="s">
        <v>5</v>
      </c>
      <c r="M24" s="11" t="s">
        <v>5</v>
      </c>
      <c r="N24" s="11">
        <v>30</v>
      </c>
      <c r="O24" s="11">
        <v>27</v>
      </c>
      <c r="P24" s="11">
        <v>26</v>
      </c>
      <c r="Q24" s="11">
        <f>SUM(C24:P24)</f>
        <v>129</v>
      </c>
      <c r="R24" s="23">
        <f>SUMIF(T24:AA24,"&gt;0")</f>
        <v>129</v>
      </c>
      <c r="S24" s="19">
        <f t="shared" si="0"/>
      </c>
      <c r="T24" s="15">
        <f t="shared" si="1"/>
        <v>30</v>
      </c>
      <c r="U24" s="15">
        <f t="shared" si="2"/>
        <v>27</v>
      </c>
      <c r="V24" s="15">
        <f t="shared" si="3"/>
        <v>26</v>
      </c>
      <c r="W24" s="15">
        <f t="shared" si="4"/>
        <v>25</v>
      </c>
      <c r="X24" s="15">
        <f t="shared" si="5"/>
        <v>21</v>
      </c>
      <c r="Y24" s="15" t="e">
        <f t="shared" si="6"/>
        <v>#NUM!</v>
      </c>
      <c r="Z24" s="15" t="e">
        <f t="shared" si="7"/>
        <v>#NUM!</v>
      </c>
      <c r="AA24" s="15" t="e">
        <f t="shared" si="8"/>
        <v>#NUM!</v>
      </c>
      <c r="AB24" s="16" t="s">
        <v>3</v>
      </c>
      <c r="AC24" s="11" t="e">
        <f>VLOOKUP(B24,prot!A:H,8,FALSE)</f>
        <v>#N/A</v>
      </c>
      <c r="AD24" s="17" t="b">
        <f t="shared" si="9"/>
        <v>1</v>
      </c>
      <c r="AE24" s="18">
        <f t="shared" si="10"/>
        <v>0</v>
      </c>
    </row>
    <row r="25" spans="1:31" ht="13.5" customHeight="1">
      <c r="A25" s="24">
        <v>21</v>
      </c>
      <c r="B25" s="20" t="s">
        <v>17</v>
      </c>
      <c r="C25" s="11">
        <v>27</v>
      </c>
      <c r="D25" s="11">
        <v>27</v>
      </c>
      <c r="E25" s="11">
        <v>17</v>
      </c>
      <c r="F25" s="11">
        <v>28</v>
      </c>
      <c r="G25" s="11" t="s">
        <v>5</v>
      </c>
      <c r="H25" s="11" t="s">
        <v>5</v>
      </c>
      <c r="I25" s="11" t="s">
        <v>5</v>
      </c>
      <c r="J25" s="11">
        <v>23</v>
      </c>
      <c r="K25" s="11" t="s">
        <v>5</v>
      </c>
      <c r="L25" s="11" t="s">
        <v>5</v>
      </c>
      <c r="M25" s="11" t="s">
        <v>5</v>
      </c>
      <c r="N25" s="11" t="s">
        <v>5</v>
      </c>
      <c r="O25" s="11" t="s">
        <v>5</v>
      </c>
      <c r="P25" s="11" t="s">
        <v>5</v>
      </c>
      <c r="Q25" s="11">
        <f>SUM(C25:P25)</f>
        <v>122</v>
      </c>
      <c r="R25" s="23">
        <f>SUMIF(T25:AA25,"&gt;0")</f>
        <v>122</v>
      </c>
      <c r="S25" s="19">
        <f t="shared" si="0"/>
      </c>
      <c r="T25" s="15">
        <f t="shared" si="1"/>
        <v>28</v>
      </c>
      <c r="U25" s="15">
        <f t="shared" si="2"/>
        <v>27</v>
      </c>
      <c r="V25" s="15">
        <f t="shared" si="3"/>
        <v>27</v>
      </c>
      <c r="W25" s="15">
        <f t="shared" si="4"/>
        <v>23</v>
      </c>
      <c r="X25" s="15">
        <f t="shared" si="5"/>
        <v>17</v>
      </c>
      <c r="Y25" s="15" t="e">
        <f t="shared" si="6"/>
        <v>#NUM!</v>
      </c>
      <c r="Z25" s="15" t="e">
        <f t="shared" si="7"/>
        <v>#NUM!</v>
      </c>
      <c r="AA25" s="15" t="e">
        <f t="shared" si="8"/>
        <v>#NUM!</v>
      </c>
      <c r="AB25" s="16" t="s">
        <v>3</v>
      </c>
      <c r="AC25" s="11" t="e">
        <f>VLOOKUP(B25,prot!A:H,8,FALSE)</f>
        <v>#N/A</v>
      </c>
      <c r="AD25" s="17" t="b">
        <f t="shared" si="9"/>
        <v>1</v>
      </c>
      <c r="AE25" s="18">
        <f t="shared" si="10"/>
        <v>0</v>
      </c>
    </row>
    <row r="26" spans="1:31" ht="13.5" customHeight="1">
      <c r="A26" s="24">
        <v>22</v>
      </c>
      <c r="B26" s="28" t="s">
        <v>96</v>
      </c>
      <c r="C26" s="11" t="s">
        <v>5</v>
      </c>
      <c r="D26" s="11" t="s">
        <v>5</v>
      </c>
      <c r="E26" s="11"/>
      <c r="F26" s="11"/>
      <c r="G26" s="11" t="s">
        <v>5</v>
      </c>
      <c r="H26" s="11" t="s">
        <v>5</v>
      </c>
      <c r="I26" s="11">
        <v>20</v>
      </c>
      <c r="J26" s="11">
        <v>32</v>
      </c>
      <c r="K26" s="11" t="s">
        <v>5</v>
      </c>
      <c r="L26" s="11" t="s">
        <v>5</v>
      </c>
      <c r="M26" s="11" t="s">
        <v>5</v>
      </c>
      <c r="N26" s="11">
        <v>32</v>
      </c>
      <c r="O26" s="11">
        <v>26</v>
      </c>
      <c r="P26" s="11" t="s">
        <v>5</v>
      </c>
      <c r="Q26" s="11">
        <f>SUM(C26:P26)</f>
        <v>110</v>
      </c>
      <c r="R26" s="23">
        <f>SUMIF(T26:AA26,"&gt;0")</f>
        <v>110</v>
      </c>
      <c r="S26" s="19">
        <f t="shared" si="0"/>
      </c>
      <c r="T26" s="15">
        <f t="shared" si="1"/>
        <v>32</v>
      </c>
      <c r="U26" s="15">
        <f t="shared" si="2"/>
        <v>32</v>
      </c>
      <c r="V26" s="15">
        <f t="shared" si="3"/>
        <v>26</v>
      </c>
      <c r="W26" s="15">
        <f t="shared" si="4"/>
        <v>20</v>
      </c>
      <c r="X26" s="15" t="e">
        <f t="shared" si="5"/>
        <v>#NUM!</v>
      </c>
      <c r="Y26" s="15" t="e">
        <f t="shared" si="6"/>
        <v>#NUM!</v>
      </c>
      <c r="Z26" s="15" t="e">
        <f t="shared" si="7"/>
        <v>#NUM!</v>
      </c>
      <c r="AA26" s="15" t="e">
        <f t="shared" si="8"/>
        <v>#NUM!</v>
      </c>
      <c r="AB26" s="16" t="s">
        <v>3</v>
      </c>
      <c r="AC26" s="11" t="e">
        <f>VLOOKUP(B26,prot!A:H,8,FALSE)</f>
        <v>#N/A</v>
      </c>
      <c r="AD26" s="17" t="b">
        <f t="shared" si="9"/>
        <v>1</v>
      </c>
      <c r="AE26" s="18">
        <f t="shared" si="10"/>
        <v>0</v>
      </c>
    </row>
    <row r="27" spans="1:31" ht="13.5" customHeight="1">
      <c r="A27" s="24">
        <v>23</v>
      </c>
      <c r="B27" s="20" t="s">
        <v>57</v>
      </c>
      <c r="C27" s="11" t="s">
        <v>5</v>
      </c>
      <c r="D27" s="11" t="s">
        <v>5</v>
      </c>
      <c r="E27" s="11"/>
      <c r="F27" s="11"/>
      <c r="G27" s="11" t="s">
        <v>5</v>
      </c>
      <c r="H27" s="11" t="s">
        <v>5</v>
      </c>
      <c r="I27" s="11">
        <v>26</v>
      </c>
      <c r="J27" s="11" t="s">
        <v>5</v>
      </c>
      <c r="K27" s="11" t="s">
        <v>5</v>
      </c>
      <c r="L27" s="11" t="s">
        <v>5</v>
      </c>
      <c r="M27" s="11" t="s">
        <v>5</v>
      </c>
      <c r="N27" s="11">
        <v>23</v>
      </c>
      <c r="O27" s="11">
        <v>29</v>
      </c>
      <c r="P27" s="11">
        <v>31</v>
      </c>
      <c r="Q27" s="11">
        <f>SUM(C27:P27)</f>
        <v>109</v>
      </c>
      <c r="R27" s="23">
        <f>SUMIF(T27:AA27,"&gt;0")</f>
        <v>109</v>
      </c>
      <c r="S27" s="19">
        <f t="shared" si="0"/>
      </c>
      <c r="T27" s="15">
        <f t="shared" si="1"/>
        <v>31</v>
      </c>
      <c r="U27" s="15">
        <f t="shared" si="2"/>
        <v>29</v>
      </c>
      <c r="V27" s="15">
        <f t="shared" si="3"/>
        <v>26</v>
      </c>
      <c r="W27" s="15">
        <f t="shared" si="4"/>
        <v>23</v>
      </c>
      <c r="X27" s="15" t="e">
        <f t="shared" si="5"/>
        <v>#NUM!</v>
      </c>
      <c r="Y27" s="15" t="e">
        <f t="shared" si="6"/>
        <v>#NUM!</v>
      </c>
      <c r="Z27" s="15" t="e">
        <f t="shared" si="7"/>
        <v>#NUM!</v>
      </c>
      <c r="AA27" s="15" t="e">
        <f t="shared" si="8"/>
        <v>#NUM!</v>
      </c>
      <c r="AB27" s="16" t="s">
        <v>3</v>
      </c>
      <c r="AC27" s="11" t="e">
        <f>VLOOKUP(B27,prot!A:H,8,FALSE)</f>
        <v>#N/A</v>
      </c>
      <c r="AD27" s="17" t="b">
        <f t="shared" si="9"/>
        <v>1</v>
      </c>
      <c r="AE27" s="18">
        <f t="shared" si="10"/>
        <v>0</v>
      </c>
    </row>
    <row r="28" spans="1:31" ht="13.5" customHeight="1">
      <c r="A28" s="24">
        <v>24</v>
      </c>
      <c r="B28" s="28" t="s">
        <v>44</v>
      </c>
      <c r="C28" s="11" t="s">
        <v>5</v>
      </c>
      <c r="D28" s="11" t="s">
        <v>5</v>
      </c>
      <c r="E28" s="11"/>
      <c r="F28" s="11"/>
      <c r="G28" s="11" t="s">
        <v>5</v>
      </c>
      <c r="H28" s="11" t="s">
        <v>5</v>
      </c>
      <c r="I28" s="11">
        <v>23</v>
      </c>
      <c r="J28" s="11">
        <v>22</v>
      </c>
      <c r="K28" s="11" t="s">
        <v>5</v>
      </c>
      <c r="L28" s="11" t="s">
        <v>5</v>
      </c>
      <c r="M28" s="11" t="s">
        <v>5</v>
      </c>
      <c r="N28" s="11">
        <v>31</v>
      </c>
      <c r="O28" s="11">
        <v>32</v>
      </c>
      <c r="P28" s="11" t="s">
        <v>5</v>
      </c>
      <c r="Q28" s="11">
        <f>SUM(C28:P28)</f>
        <v>108</v>
      </c>
      <c r="R28" s="23">
        <f>SUMIF(T28:AA28,"&gt;0")</f>
        <v>108</v>
      </c>
      <c r="S28" s="19">
        <f t="shared" si="0"/>
      </c>
      <c r="T28" s="15">
        <f t="shared" si="1"/>
        <v>32</v>
      </c>
      <c r="U28" s="15">
        <f t="shared" si="2"/>
        <v>31</v>
      </c>
      <c r="V28" s="15">
        <f t="shared" si="3"/>
        <v>23</v>
      </c>
      <c r="W28" s="15">
        <f t="shared" si="4"/>
        <v>22</v>
      </c>
      <c r="X28" s="15" t="e">
        <f t="shared" si="5"/>
        <v>#NUM!</v>
      </c>
      <c r="Y28" s="15" t="e">
        <f t="shared" si="6"/>
        <v>#NUM!</v>
      </c>
      <c r="Z28" s="15" t="e">
        <f t="shared" si="7"/>
        <v>#NUM!</v>
      </c>
      <c r="AA28" s="15" t="e">
        <f t="shared" si="8"/>
        <v>#NUM!</v>
      </c>
      <c r="AB28" s="16" t="s">
        <v>3</v>
      </c>
      <c r="AC28" s="11" t="e">
        <f>VLOOKUP(B28,prot!A:H,8,FALSE)</f>
        <v>#N/A</v>
      </c>
      <c r="AD28" s="17" t="b">
        <f t="shared" si="9"/>
        <v>1</v>
      </c>
      <c r="AE28" s="18">
        <f t="shared" si="10"/>
        <v>0</v>
      </c>
    </row>
    <row r="29" spans="1:31" ht="13.5" customHeight="1">
      <c r="A29" s="24">
        <v>25</v>
      </c>
      <c r="B29" s="28" t="s">
        <v>97</v>
      </c>
      <c r="C29" s="11" t="s">
        <v>5</v>
      </c>
      <c r="D29" s="11" t="s">
        <v>5</v>
      </c>
      <c r="E29" s="11"/>
      <c r="F29" s="11"/>
      <c r="G29" s="11" t="s">
        <v>5</v>
      </c>
      <c r="H29" s="11" t="s">
        <v>5</v>
      </c>
      <c r="I29" s="11">
        <v>17</v>
      </c>
      <c r="J29" s="11">
        <v>21</v>
      </c>
      <c r="K29" s="11" t="s">
        <v>5</v>
      </c>
      <c r="L29" s="11" t="s">
        <v>5</v>
      </c>
      <c r="M29" s="11" t="s">
        <v>5</v>
      </c>
      <c r="N29" s="11">
        <v>22</v>
      </c>
      <c r="O29" s="11">
        <v>18</v>
      </c>
      <c r="P29" s="11">
        <v>22</v>
      </c>
      <c r="Q29" s="11">
        <f>SUM(C29:P29)</f>
        <v>100</v>
      </c>
      <c r="R29" s="23">
        <f>SUMIF(T29:AA29,"&gt;0")</f>
        <v>100</v>
      </c>
      <c r="S29" s="19">
        <f t="shared" si="0"/>
      </c>
      <c r="T29" s="15">
        <f t="shared" si="1"/>
        <v>22</v>
      </c>
      <c r="U29" s="15">
        <f t="shared" si="2"/>
        <v>22</v>
      </c>
      <c r="V29" s="15">
        <f t="shared" si="3"/>
        <v>21</v>
      </c>
      <c r="W29" s="15">
        <f t="shared" si="4"/>
        <v>18</v>
      </c>
      <c r="X29" s="15">
        <f t="shared" si="5"/>
        <v>17</v>
      </c>
      <c r="Y29" s="15" t="e">
        <f t="shared" si="6"/>
        <v>#NUM!</v>
      </c>
      <c r="Z29" s="15" t="e">
        <f t="shared" si="7"/>
        <v>#NUM!</v>
      </c>
      <c r="AA29" s="15" t="e">
        <f t="shared" si="8"/>
        <v>#NUM!</v>
      </c>
      <c r="AB29" s="16" t="s">
        <v>3</v>
      </c>
      <c r="AC29" s="11" t="e">
        <f>VLOOKUP(B29,prot!A:H,8,FALSE)</f>
        <v>#N/A</v>
      </c>
      <c r="AD29" s="17" t="b">
        <f t="shared" si="9"/>
        <v>1</v>
      </c>
      <c r="AE29" s="18">
        <f t="shared" si="10"/>
        <v>0</v>
      </c>
    </row>
    <row r="30" spans="1:31" ht="13.5" customHeight="1">
      <c r="A30" s="24">
        <v>26</v>
      </c>
      <c r="B30" s="28" t="s">
        <v>47</v>
      </c>
      <c r="C30" s="11" t="s">
        <v>5</v>
      </c>
      <c r="D30" s="11" t="s">
        <v>5</v>
      </c>
      <c r="E30" s="11"/>
      <c r="F30" s="11"/>
      <c r="G30" s="11" t="s">
        <v>5</v>
      </c>
      <c r="H30" s="11" t="s">
        <v>5</v>
      </c>
      <c r="I30" s="11">
        <v>19</v>
      </c>
      <c r="J30" s="11">
        <v>16</v>
      </c>
      <c r="K30" s="11" t="s">
        <v>5</v>
      </c>
      <c r="L30" s="11" t="s">
        <v>5</v>
      </c>
      <c r="M30" s="11" t="s">
        <v>5</v>
      </c>
      <c r="N30" s="11">
        <v>13</v>
      </c>
      <c r="O30" s="11">
        <v>25</v>
      </c>
      <c r="P30" s="11">
        <v>24</v>
      </c>
      <c r="Q30" s="11">
        <f>SUM(C30:P30)</f>
        <v>97</v>
      </c>
      <c r="R30" s="23">
        <f>SUMIF(T30:AA30,"&gt;0")</f>
        <v>97</v>
      </c>
      <c r="S30" s="19">
        <f t="shared" si="0"/>
      </c>
      <c r="T30" s="15">
        <f t="shared" si="1"/>
        <v>25</v>
      </c>
      <c r="U30" s="15">
        <f t="shared" si="2"/>
        <v>24</v>
      </c>
      <c r="V30" s="15">
        <f t="shared" si="3"/>
        <v>19</v>
      </c>
      <c r="W30" s="15">
        <f t="shared" si="4"/>
        <v>16</v>
      </c>
      <c r="X30" s="15">
        <f t="shared" si="5"/>
        <v>13</v>
      </c>
      <c r="Y30" s="15" t="e">
        <f t="shared" si="6"/>
        <v>#NUM!</v>
      </c>
      <c r="Z30" s="15" t="e">
        <f t="shared" si="7"/>
        <v>#NUM!</v>
      </c>
      <c r="AA30" s="15" t="e">
        <f t="shared" si="8"/>
        <v>#NUM!</v>
      </c>
      <c r="AB30" s="16" t="s">
        <v>3</v>
      </c>
      <c r="AC30" s="11" t="e">
        <f>VLOOKUP(B30,prot!A:H,8,FALSE)</f>
        <v>#N/A</v>
      </c>
      <c r="AD30" s="17" t="b">
        <f t="shared" si="9"/>
        <v>1</v>
      </c>
      <c r="AE30" s="18">
        <f t="shared" si="10"/>
        <v>0</v>
      </c>
    </row>
    <row r="31" spans="1:31" ht="13.5" customHeight="1">
      <c r="A31" s="24">
        <v>27</v>
      </c>
      <c r="B31" s="28" t="s">
        <v>92</v>
      </c>
      <c r="C31" s="11" t="s">
        <v>5</v>
      </c>
      <c r="D31" s="11" t="s">
        <v>5</v>
      </c>
      <c r="E31" s="11">
        <v>23</v>
      </c>
      <c r="F31" s="11">
        <v>24</v>
      </c>
      <c r="G31" s="11" t="s">
        <v>5</v>
      </c>
      <c r="H31" s="11" t="s">
        <v>5</v>
      </c>
      <c r="I31" s="11" t="s">
        <v>5</v>
      </c>
      <c r="J31" s="11" t="s">
        <v>5</v>
      </c>
      <c r="K31" s="11" t="s">
        <v>5</v>
      </c>
      <c r="L31" s="11" t="s">
        <v>5</v>
      </c>
      <c r="M31" s="11" t="s">
        <v>5</v>
      </c>
      <c r="N31" s="11">
        <v>26</v>
      </c>
      <c r="O31" s="11">
        <v>21</v>
      </c>
      <c r="P31" s="11" t="s">
        <v>5</v>
      </c>
      <c r="Q31" s="11">
        <f>SUM(C31:P31)</f>
        <v>94</v>
      </c>
      <c r="R31" s="23">
        <f>SUMIF(T31:AA31,"&gt;0")</f>
        <v>94</v>
      </c>
      <c r="S31" s="19">
        <f t="shared" si="0"/>
      </c>
      <c r="T31" s="15">
        <f t="shared" si="1"/>
        <v>26</v>
      </c>
      <c r="U31" s="15">
        <f t="shared" si="2"/>
        <v>24</v>
      </c>
      <c r="V31" s="15">
        <f t="shared" si="3"/>
        <v>23</v>
      </c>
      <c r="W31" s="15">
        <f t="shared" si="4"/>
        <v>21</v>
      </c>
      <c r="X31" s="15" t="e">
        <f t="shared" si="5"/>
        <v>#NUM!</v>
      </c>
      <c r="Y31" s="15" t="e">
        <f t="shared" si="6"/>
        <v>#NUM!</v>
      </c>
      <c r="Z31" s="15" t="e">
        <f t="shared" si="7"/>
        <v>#NUM!</v>
      </c>
      <c r="AA31" s="15" t="e">
        <f t="shared" si="8"/>
        <v>#NUM!</v>
      </c>
      <c r="AB31" s="16" t="s">
        <v>3</v>
      </c>
      <c r="AC31" s="11" t="e">
        <f>VLOOKUP(B31,prot!A:H,8,FALSE)</f>
        <v>#N/A</v>
      </c>
      <c r="AD31" s="17" t="b">
        <f t="shared" si="9"/>
        <v>1</v>
      </c>
      <c r="AE31" s="18">
        <f t="shared" si="10"/>
        <v>0</v>
      </c>
    </row>
    <row r="32" spans="1:31" ht="13.5" customHeight="1">
      <c r="A32" s="24">
        <v>28</v>
      </c>
      <c r="B32" s="20" t="s">
        <v>58</v>
      </c>
      <c r="C32" s="11">
        <v>13</v>
      </c>
      <c r="D32" s="11">
        <v>12</v>
      </c>
      <c r="E32" s="11">
        <v>16</v>
      </c>
      <c r="F32" s="11">
        <v>17</v>
      </c>
      <c r="G32" s="11" t="s">
        <v>5</v>
      </c>
      <c r="H32" s="11">
        <v>29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>
        <f>SUM(C32:P32)</f>
        <v>87</v>
      </c>
      <c r="R32" s="23">
        <f>SUMIF(T32:AA32,"&gt;0")</f>
        <v>87</v>
      </c>
      <c r="S32" s="19">
        <f t="shared" si="0"/>
      </c>
      <c r="T32" s="15">
        <f t="shared" si="1"/>
        <v>29</v>
      </c>
      <c r="U32" s="15">
        <f t="shared" si="2"/>
        <v>17</v>
      </c>
      <c r="V32" s="15">
        <f t="shared" si="3"/>
        <v>16</v>
      </c>
      <c r="W32" s="15">
        <f t="shared" si="4"/>
        <v>13</v>
      </c>
      <c r="X32" s="15">
        <f t="shared" si="5"/>
        <v>12</v>
      </c>
      <c r="Y32" s="15" t="e">
        <f t="shared" si="6"/>
        <v>#NUM!</v>
      </c>
      <c r="Z32" s="15" t="e">
        <f t="shared" si="7"/>
        <v>#NUM!</v>
      </c>
      <c r="AA32" s="15" t="e">
        <f t="shared" si="8"/>
        <v>#NUM!</v>
      </c>
      <c r="AB32" s="16" t="s">
        <v>3</v>
      </c>
      <c r="AC32" s="11" t="e">
        <f>VLOOKUP(B32,prot!A:H,8,FALSE)</f>
        <v>#N/A</v>
      </c>
      <c r="AD32" s="17" t="b">
        <f t="shared" si="9"/>
        <v>1</v>
      </c>
      <c r="AE32" s="18">
        <f t="shared" si="10"/>
        <v>0</v>
      </c>
    </row>
    <row r="33" spans="1:31" ht="13.5" customHeight="1">
      <c r="A33" s="24">
        <v>29</v>
      </c>
      <c r="B33" s="20" t="s">
        <v>51</v>
      </c>
      <c r="C33" s="11" t="s">
        <v>5</v>
      </c>
      <c r="D33" s="11" t="s">
        <v>5</v>
      </c>
      <c r="E33" s="11"/>
      <c r="F33" s="11"/>
      <c r="G33" s="11" t="s">
        <v>5</v>
      </c>
      <c r="H33" s="11" t="s">
        <v>5</v>
      </c>
      <c r="I33" s="11" t="s">
        <v>5</v>
      </c>
      <c r="J33" s="11">
        <v>30</v>
      </c>
      <c r="K33" s="11" t="s">
        <v>5</v>
      </c>
      <c r="L33" s="11" t="s">
        <v>5</v>
      </c>
      <c r="M33" s="11" t="s">
        <v>5</v>
      </c>
      <c r="N33" s="11">
        <v>27</v>
      </c>
      <c r="O33" s="11">
        <v>28</v>
      </c>
      <c r="P33" s="11" t="s">
        <v>5</v>
      </c>
      <c r="Q33" s="11">
        <f>SUM(C33:P33)</f>
        <v>85</v>
      </c>
      <c r="R33" s="23">
        <f>SUMIF(T33:AA33,"&gt;0")</f>
        <v>85</v>
      </c>
      <c r="S33" s="19">
        <f t="shared" si="0"/>
      </c>
      <c r="T33" s="15">
        <f t="shared" si="1"/>
        <v>30</v>
      </c>
      <c r="U33" s="15">
        <f t="shared" si="2"/>
        <v>28</v>
      </c>
      <c r="V33" s="15">
        <f t="shared" si="3"/>
        <v>27</v>
      </c>
      <c r="W33" s="15" t="e">
        <f t="shared" si="4"/>
        <v>#NUM!</v>
      </c>
      <c r="X33" s="15" t="e">
        <f t="shared" si="5"/>
        <v>#NUM!</v>
      </c>
      <c r="Y33" s="15" t="e">
        <f t="shared" si="6"/>
        <v>#NUM!</v>
      </c>
      <c r="Z33" s="15" t="e">
        <f t="shared" si="7"/>
        <v>#NUM!</v>
      </c>
      <c r="AA33" s="15" t="e">
        <f t="shared" si="8"/>
        <v>#NUM!</v>
      </c>
      <c r="AB33" s="16" t="s">
        <v>3</v>
      </c>
      <c r="AC33" s="11" t="e">
        <f>VLOOKUP(B33,prot!A:H,8,FALSE)</f>
        <v>#N/A</v>
      </c>
      <c r="AD33" s="17" t="b">
        <f t="shared" si="9"/>
        <v>1</v>
      </c>
      <c r="AE33" s="18">
        <f t="shared" si="10"/>
        <v>0</v>
      </c>
    </row>
    <row r="34" spans="1:31" ht="13.5" customHeight="1">
      <c r="A34" s="24">
        <v>30</v>
      </c>
      <c r="B34" s="28" t="s">
        <v>99</v>
      </c>
      <c r="C34" s="11" t="s">
        <v>5</v>
      </c>
      <c r="D34" s="11" t="s">
        <v>5</v>
      </c>
      <c r="E34" s="11"/>
      <c r="F34" s="11"/>
      <c r="G34" s="11" t="s">
        <v>5</v>
      </c>
      <c r="H34" s="11" t="s">
        <v>5</v>
      </c>
      <c r="I34" s="11">
        <v>15</v>
      </c>
      <c r="J34" s="11">
        <v>18</v>
      </c>
      <c r="K34" s="11" t="s">
        <v>5</v>
      </c>
      <c r="L34" s="11" t="s">
        <v>5</v>
      </c>
      <c r="M34" s="11" t="s">
        <v>5</v>
      </c>
      <c r="N34" s="11" t="s">
        <v>5</v>
      </c>
      <c r="O34" s="11">
        <v>22</v>
      </c>
      <c r="P34" s="11">
        <v>29</v>
      </c>
      <c r="Q34" s="11">
        <f>SUM(C34:P34)</f>
        <v>84</v>
      </c>
      <c r="R34" s="23">
        <f>SUMIF(T34:AA34,"&gt;0")</f>
        <v>84</v>
      </c>
      <c r="S34" s="19">
        <f t="shared" si="0"/>
      </c>
      <c r="T34" s="15">
        <f t="shared" si="1"/>
        <v>29</v>
      </c>
      <c r="U34" s="15">
        <f t="shared" si="2"/>
        <v>22</v>
      </c>
      <c r="V34" s="15">
        <f t="shared" si="3"/>
        <v>18</v>
      </c>
      <c r="W34" s="15">
        <f t="shared" si="4"/>
        <v>15</v>
      </c>
      <c r="X34" s="15" t="e">
        <f t="shared" si="5"/>
        <v>#NUM!</v>
      </c>
      <c r="Y34" s="15" t="e">
        <f t="shared" si="6"/>
        <v>#NUM!</v>
      </c>
      <c r="Z34" s="15" t="e">
        <f t="shared" si="7"/>
        <v>#NUM!</v>
      </c>
      <c r="AA34" s="15" t="e">
        <f t="shared" si="8"/>
        <v>#NUM!</v>
      </c>
      <c r="AB34" s="16" t="s">
        <v>3</v>
      </c>
      <c r="AC34" s="11" t="e">
        <f>VLOOKUP(B34,prot!A:H,8,FALSE)</f>
        <v>#N/A</v>
      </c>
      <c r="AD34" s="17" t="b">
        <f t="shared" si="9"/>
        <v>1</v>
      </c>
      <c r="AE34" s="18">
        <f t="shared" si="10"/>
        <v>0</v>
      </c>
    </row>
    <row r="35" spans="1:31" ht="13.5" customHeight="1">
      <c r="A35" s="24">
        <v>31</v>
      </c>
      <c r="B35" s="20" t="s">
        <v>54</v>
      </c>
      <c r="C35" s="11" t="s">
        <v>5</v>
      </c>
      <c r="D35" s="11">
        <v>15</v>
      </c>
      <c r="E35" s="11" t="s">
        <v>5</v>
      </c>
      <c r="F35" s="11" t="s">
        <v>5</v>
      </c>
      <c r="G35" s="11" t="s">
        <v>5</v>
      </c>
      <c r="H35" s="11" t="s">
        <v>5</v>
      </c>
      <c r="I35" s="11">
        <v>16</v>
      </c>
      <c r="J35" s="11">
        <v>24</v>
      </c>
      <c r="K35" s="11" t="s">
        <v>5</v>
      </c>
      <c r="L35" s="11" t="s">
        <v>5</v>
      </c>
      <c r="M35" s="11" t="s">
        <v>5</v>
      </c>
      <c r="N35" s="11">
        <v>19</v>
      </c>
      <c r="O35" s="11" t="s">
        <v>5</v>
      </c>
      <c r="P35" s="11" t="s">
        <v>5</v>
      </c>
      <c r="Q35" s="11">
        <f>SUM(C35:P35)</f>
        <v>74</v>
      </c>
      <c r="R35" s="23">
        <f>SUMIF(T35:AA35,"&gt;0")</f>
        <v>74</v>
      </c>
      <c r="S35" s="19">
        <f t="shared" si="0"/>
      </c>
      <c r="T35" s="15">
        <f t="shared" si="1"/>
        <v>24</v>
      </c>
      <c r="U35" s="15">
        <f t="shared" si="2"/>
        <v>19</v>
      </c>
      <c r="V35" s="15">
        <f t="shared" si="3"/>
        <v>16</v>
      </c>
      <c r="W35" s="15">
        <f t="shared" si="4"/>
        <v>15</v>
      </c>
      <c r="X35" s="15" t="e">
        <f t="shared" si="5"/>
        <v>#NUM!</v>
      </c>
      <c r="Y35" s="15" t="e">
        <f t="shared" si="6"/>
        <v>#NUM!</v>
      </c>
      <c r="Z35" s="15" t="e">
        <f t="shared" si="7"/>
        <v>#NUM!</v>
      </c>
      <c r="AA35" s="15" t="e">
        <f t="shared" si="8"/>
        <v>#NUM!</v>
      </c>
      <c r="AB35" s="16" t="s">
        <v>3</v>
      </c>
      <c r="AC35" s="11" t="e">
        <f>VLOOKUP(B35,prot!A:H,8,FALSE)</f>
        <v>#N/A</v>
      </c>
      <c r="AD35" s="17" t="b">
        <f t="shared" si="9"/>
        <v>1</v>
      </c>
      <c r="AE35" s="18">
        <f t="shared" si="10"/>
        <v>0</v>
      </c>
    </row>
    <row r="36" spans="1:31" ht="13.5" customHeight="1">
      <c r="A36" s="24">
        <v>32</v>
      </c>
      <c r="B36" s="20" t="s">
        <v>83</v>
      </c>
      <c r="C36" s="11">
        <v>18</v>
      </c>
      <c r="D36" s="11">
        <v>16</v>
      </c>
      <c r="E36" s="11">
        <v>18</v>
      </c>
      <c r="F36" s="11">
        <v>19</v>
      </c>
      <c r="G36" s="11" t="s">
        <v>5</v>
      </c>
      <c r="H36" s="11" t="s">
        <v>5</v>
      </c>
      <c r="I36" s="11" t="s">
        <v>5</v>
      </c>
      <c r="J36" s="11" t="s">
        <v>5</v>
      </c>
      <c r="K36" s="11" t="s">
        <v>5</v>
      </c>
      <c r="L36" s="11" t="s">
        <v>5</v>
      </c>
      <c r="M36" s="11" t="s">
        <v>5</v>
      </c>
      <c r="N36" s="11" t="s">
        <v>5</v>
      </c>
      <c r="O36" s="11" t="s">
        <v>5</v>
      </c>
      <c r="P36" s="11" t="s">
        <v>5</v>
      </c>
      <c r="Q36" s="11">
        <f>SUM(C36:P36)</f>
        <v>71</v>
      </c>
      <c r="R36" s="23">
        <f>SUMIF(T36:AA36,"&gt;0")</f>
        <v>71</v>
      </c>
      <c r="S36" s="19">
        <f aca="true" t="shared" si="11" ref="S36:S67">IF(AE36=0,"",AE36)</f>
      </c>
      <c r="T36" s="15">
        <f t="shared" si="1"/>
        <v>19</v>
      </c>
      <c r="U36" s="15">
        <f t="shared" si="2"/>
        <v>18</v>
      </c>
      <c r="V36" s="15">
        <f t="shared" si="3"/>
        <v>18</v>
      </c>
      <c r="W36" s="15">
        <f t="shared" si="4"/>
        <v>16</v>
      </c>
      <c r="X36" s="15" t="e">
        <f t="shared" si="5"/>
        <v>#NUM!</v>
      </c>
      <c r="Y36" s="15" t="e">
        <f t="shared" si="6"/>
        <v>#NUM!</v>
      </c>
      <c r="Z36" s="15" t="e">
        <f t="shared" si="7"/>
        <v>#NUM!</v>
      </c>
      <c r="AA36" s="15" t="e">
        <f t="shared" si="8"/>
        <v>#NUM!</v>
      </c>
      <c r="AB36" s="16" t="s">
        <v>3</v>
      </c>
      <c r="AC36" s="11" t="e">
        <f>VLOOKUP(B36,prot!A:H,8,FALSE)</f>
        <v>#N/A</v>
      </c>
      <c r="AD36" s="17" t="b">
        <f aca="true" t="shared" si="12" ref="AD36:AD62">ISERROR(AC36)</f>
        <v>1</v>
      </c>
      <c r="AE36" s="18">
        <f aca="true" t="shared" si="13" ref="AE36:AE57">IF(AD36,0,AC36)</f>
        <v>0</v>
      </c>
    </row>
    <row r="37" spans="1:31" ht="13.5" customHeight="1">
      <c r="A37" s="24">
        <v>33</v>
      </c>
      <c r="B37" s="20" t="s">
        <v>20</v>
      </c>
      <c r="C37" s="11" t="s">
        <v>5</v>
      </c>
      <c r="D37" s="11">
        <v>25</v>
      </c>
      <c r="E37" s="11">
        <v>24</v>
      </c>
      <c r="F37" s="11">
        <v>20</v>
      </c>
      <c r="G37" s="11" t="s">
        <v>5</v>
      </c>
      <c r="H37" s="11" t="s">
        <v>5</v>
      </c>
      <c r="I37" s="11" t="s">
        <v>5</v>
      </c>
      <c r="J37" s="11" t="s">
        <v>5</v>
      </c>
      <c r="K37" s="11" t="s">
        <v>5</v>
      </c>
      <c r="L37" s="11" t="s">
        <v>5</v>
      </c>
      <c r="M37" s="11" t="s">
        <v>5</v>
      </c>
      <c r="N37" s="11" t="s">
        <v>5</v>
      </c>
      <c r="O37" s="11" t="s">
        <v>5</v>
      </c>
      <c r="P37" s="11" t="s">
        <v>5</v>
      </c>
      <c r="Q37" s="11">
        <f>SUM(C37:P37)</f>
        <v>69</v>
      </c>
      <c r="R37" s="23">
        <f>SUMIF(T37:AA37,"&gt;0")</f>
        <v>69</v>
      </c>
      <c r="S37" s="19">
        <f t="shared" si="11"/>
      </c>
      <c r="T37" s="15">
        <f t="shared" si="1"/>
        <v>25</v>
      </c>
      <c r="U37" s="15">
        <f t="shared" si="2"/>
        <v>24</v>
      </c>
      <c r="V37" s="15">
        <f t="shared" si="3"/>
        <v>20</v>
      </c>
      <c r="W37" s="15" t="e">
        <f t="shared" si="4"/>
        <v>#NUM!</v>
      </c>
      <c r="X37" s="15" t="e">
        <f t="shared" si="5"/>
        <v>#NUM!</v>
      </c>
      <c r="Y37" s="15" t="e">
        <f t="shared" si="6"/>
        <v>#NUM!</v>
      </c>
      <c r="Z37" s="15" t="e">
        <f t="shared" si="7"/>
        <v>#NUM!</v>
      </c>
      <c r="AA37" s="15" t="e">
        <f t="shared" si="8"/>
        <v>#NUM!</v>
      </c>
      <c r="AB37" s="16" t="s">
        <v>3</v>
      </c>
      <c r="AC37" s="11" t="e">
        <f>VLOOKUP(B37,prot!A:H,8,FALSE)</f>
        <v>#N/A</v>
      </c>
      <c r="AD37" s="17" t="b">
        <f t="shared" si="12"/>
        <v>1</v>
      </c>
      <c r="AE37" s="18">
        <f t="shared" si="13"/>
        <v>0</v>
      </c>
    </row>
    <row r="38" spans="1:31" ht="13.5" customHeight="1">
      <c r="A38" s="24">
        <v>34</v>
      </c>
      <c r="B38" s="28" t="s">
        <v>85</v>
      </c>
      <c r="C38" s="11">
        <v>15</v>
      </c>
      <c r="D38" s="11">
        <v>11</v>
      </c>
      <c r="E38" s="11">
        <v>19</v>
      </c>
      <c r="F38" s="11">
        <v>18</v>
      </c>
      <c r="G38" s="11" t="s">
        <v>5</v>
      </c>
      <c r="H38" s="11" t="s">
        <v>5</v>
      </c>
      <c r="I38" s="11" t="s">
        <v>5</v>
      </c>
      <c r="J38" s="11" t="s">
        <v>5</v>
      </c>
      <c r="K38" s="11" t="s">
        <v>5</v>
      </c>
      <c r="L38" s="11" t="s">
        <v>5</v>
      </c>
      <c r="M38" s="11" t="s">
        <v>5</v>
      </c>
      <c r="N38" s="11" t="s">
        <v>5</v>
      </c>
      <c r="O38" s="11" t="s">
        <v>5</v>
      </c>
      <c r="P38" s="11" t="s">
        <v>5</v>
      </c>
      <c r="Q38" s="11">
        <f>SUM(C38:P38)</f>
        <v>63</v>
      </c>
      <c r="R38" s="23">
        <f>SUMIF(T38:AA38,"&gt;0")</f>
        <v>63</v>
      </c>
      <c r="S38" s="19">
        <f t="shared" si="11"/>
      </c>
      <c r="T38" s="15">
        <f t="shared" si="1"/>
        <v>19</v>
      </c>
      <c r="U38" s="15">
        <f t="shared" si="2"/>
        <v>18</v>
      </c>
      <c r="V38" s="15">
        <f t="shared" si="3"/>
        <v>15</v>
      </c>
      <c r="W38" s="15">
        <f t="shared" si="4"/>
        <v>11</v>
      </c>
      <c r="X38" s="15" t="e">
        <f t="shared" si="5"/>
        <v>#NUM!</v>
      </c>
      <c r="Y38" s="15" t="e">
        <f t="shared" si="6"/>
        <v>#NUM!</v>
      </c>
      <c r="Z38" s="15" t="e">
        <f t="shared" si="7"/>
        <v>#NUM!</v>
      </c>
      <c r="AA38" s="15" t="e">
        <f t="shared" si="8"/>
        <v>#NUM!</v>
      </c>
      <c r="AB38" s="16" t="s">
        <v>3</v>
      </c>
      <c r="AC38" s="11" t="e">
        <f>VLOOKUP(B38,prot!A:H,8,FALSE)</f>
        <v>#N/A</v>
      </c>
      <c r="AD38" s="17" t="b">
        <f t="shared" si="12"/>
        <v>1</v>
      </c>
      <c r="AE38" s="18">
        <f t="shared" si="13"/>
        <v>0</v>
      </c>
    </row>
    <row r="39" spans="1:31" ht="13.5" customHeight="1">
      <c r="A39" s="24">
        <v>35</v>
      </c>
      <c r="B39" s="20" t="s">
        <v>91</v>
      </c>
      <c r="C39" s="11">
        <v>19</v>
      </c>
      <c r="D39" s="11" t="s">
        <v>5</v>
      </c>
      <c r="E39" s="11">
        <v>20</v>
      </c>
      <c r="F39" s="11">
        <v>22</v>
      </c>
      <c r="G39" s="11" t="s">
        <v>5</v>
      </c>
      <c r="H39" s="11" t="s">
        <v>5</v>
      </c>
      <c r="I39" s="11" t="s">
        <v>5</v>
      </c>
      <c r="J39" s="11" t="s">
        <v>5</v>
      </c>
      <c r="K39" s="11" t="s">
        <v>5</v>
      </c>
      <c r="L39" s="11" t="s">
        <v>5</v>
      </c>
      <c r="M39" s="11" t="s">
        <v>5</v>
      </c>
      <c r="N39" s="11" t="s">
        <v>5</v>
      </c>
      <c r="O39" s="11" t="s">
        <v>5</v>
      </c>
      <c r="P39" s="11" t="s">
        <v>5</v>
      </c>
      <c r="Q39" s="11">
        <f>SUM(C39:P39)</f>
        <v>61</v>
      </c>
      <c r="R39" s="23">
        <f>SUMIF(T39:AA39,"&gt;0")</f>
        <v>61</v>
      </c>
      <c r="S39" s="19">
        <f t="shared" si="11"/>
      </c>
      <c r="T39" s="15">
        <f t="shared" si="1"/>
        <v>22</v>
      </c>
      <c r="U39" s="15">
        <f t="shared" si="2"/>
        <v>20</v>
      </c>
      <c r="V39" s="15">
        <f t="shared" si="3"/>
        <v>19</v>
      </c>
      <c r="W39" s="15" t="e">
        <f t="shared" si="4"/>
        <v>#NUM!</v>
      </c>
      <c r="X39" s="15" t="e">
        <f t="shared" si="5"/>
        <v>#NUM!</v>
      </c>
      <c r="Y39" s="15" t="e">
        <f t="shared" si="6"/>
        <v>#NUM!</v>
      </c>
      <c r="Z39" s="15" t="e">
        <f t="shared" si="7"/>
        <v>#NUM!</v>
      </c>
      <c r="AA39" s="15" t="e">
        <f t="shared" si="8"/>
        <v>#NUM!</v>
      </c>
      <c r="AB39" s="16" t="s">
        <v>3</v>
      </c>
      <c r="AC39" s="11" t="e">
        <f>VLOOKUP(B39,prot!A:H,8,FALSE)</f>
        <v>#N/A</v>
      </c>
      <c r="AD39" s="17" t="b">
        <f t="shared" si="12"/>
        <v>1</v>
      </c>
      <c r="AE39" s="18">
        <f t="shared" si="13"/>
        <v>0</v>
      </c>
    </row>
    <row r="40" spans="1:31" ht="13.5" customHeight="1">
      <c r="A40" s="24">
        <v>36</v>
      </c>
      <c r="B40" s="29" t="s">
        <v>33</v>
      </c>
      <c r="C40" s="11">
        <v>30</v>
      </c>
      <c r="D40" s="11" t="s">
        <v>5</v>
      </c>
      <c r="E40" s="11">
        <v>29</v>
      </c>
      <c r="F40" s="11" t="s">
        <v>5</v>
      </c>
      <c r="G40" s="11" t="s">
        <v>5</v>
      </c>
      <c r="H40" s="11" t="s">
        <v>5</v>
      </c>
      <c r="I40" s="11" t="s">
        <v>5</v>
      </c>
      <c r="J40" s="11" t="s">
        <v>5</v>
      </c>
      <c r="K40" s="11" t="s">
        <v>5</v>
      </c>
      <c r="L40" s="11" t="s">
        <v>5</v>
      </c>
      <c r="M40" s="11" t="s">
        <v>5</v>
      </c>
      <c r="N40" s="11" t="s">
        <v>5</v>
      </c>
      <c r="O40" s="11" t="s">
        <v>5</v>
      </c>
      <c r="P40" s="11" t="s">
        <v>5</v>
      </c>
      <c r="Q40" s="11">
        <f>SUM(C40:P40)</f>
        <v>59</v>
      </c>
      <c r="R40" s="23">
        <f>SUMIF(T40:AA40,"&gt;0")</f>
        <v>59</v>
      </c>
      <c r="S40" s="19">
        <f t="shared" si="11"/>
      </c>
      <c r="T40" s="15">
        <f t="shared" si="1"/>
        <v>30</v>
      </c>
      <c r="U40" s="15">
        <f t="shared" si="2"/>
        <v>29</v>
      </c>
      <c r="V40" s="15" t="e">
        <f t="shared" si="3"/>
        <v>#NUM!</v>
      </c>
      <c r="W40" s="15" t="e">
        <f t="shared" si="4"/>
        <v>#NUM!</v>
      </c>
      <c r="X40" s="15" t="e">
        <f t="shared" si="5"/>
        <v>#NUM!</v>
      </c>
      <c r="Y40" s="15" t="e">
        <f t="shared" si="6"/>
        <v>#NUM!</v>
      </c>
      <c r="Z40" s="15" t="e">
        <f t="shared" si="7"/>
        <v>#NUM!</v>
      </c>
      <c r="AA40" s="15" t="e">
        <f t="shared" si="8"/>
        <v>#NUM!</v>
      </c>
      <c r="AB40" s="16" t="s">
        <v>3</v>
      </c>
      <c r="AC40" s="11" t="e">
        <f>VLOOKUP(B40,prot!A:H,8,FALSE)</f>
        <v>#N/A</v>
      </c>
      <c r="AD40" s="17" t="b">
        <f t="shared" si="12"/>
        <v>1</v>
      </c>
      <c r="AE40" s="18">
        <f t="shared" si="13"/>
        <v>0</v>
      </c>
    </row>
    <row r="41" spans="1:31" ht="13.5" customHeight="1">
      <c r="A41" s="24">
        <v>37</v>
      </c>
      <c r="B41" s="28" t="s">
        <v>102</v>
      </c>
      <c r="C41" s="11" t="s">
        <v>5</v>
      </c>
      <c r="D41" s="11" t="s">
        <v>5</v>
      </c>
      <c r="E41" s="11"/>
      <c r="F41" s="11"/>
      <c r="G41" s="11" t="s">
        <v>5</v>
      </c>
      <c r="H41" s="11" t="s">
        <v>5</v>
      </c>
      <c r="I41" s="11">
        <v>8</v>
      </c>
      <c r="J41" s="11">
        <v>10</v>
      </c>
      <c r="K41" s="11" t="s">
        <v>5</v>
      </c>
      <c r="L41" s="11" t="s">
        <v>5</v>
      </c>
      <c r="M41" s="11" t="s">
        <v>5</v>
      </c>
      <c r="N41" s="11">
        <v>12</v>
      </c>
      <c r="O41" s="11" t="s">
        <v>5</v>
      </c>
      <c r="P41" s="11">
        <v>27</v>
      </c>
      <c r="Q41" s="11">
        <f>SUM(C41:P41)</f>
        <v>57</v>
      </c>
      <c r="R41" s="23">
        <f>SUMIF(T41:AA41,"&gt;0")</f>
        <v>57</v>
      </c>
      <c r="S41" s="19">
        <f t="shared" si="11"/>
      </c>
      <c r="T41" s="15">
        <f t="shared" si="1"/>
        <v>27</v>
      </c>
      <c r="U41" s="15">
        <f t="shared" si="2"/>
        <v>12</v>
      </c>
      <c r="V41" s="15">
        <f t="shared" si="3"/>
        <v>10</v>
      </c>
      <c r="W41" s="15">
        <f t="shared" si="4"/>
        <v>8</v>
      </c>
      <c r="X41" s="15" t="e">
        <f t="shared" si="5"/>
        <v>#NUM!</v>
      </c>
      <c r="Y41" s="15" t="e">
        <f t="shared" si="6"/>
        <v>#NUM!</v>
      </c>
      <c r="Z41" s="15" t="e">
        <f t="shared" si="7"/>
        <v>#NUM!</v>
      </c>
      <c r="AA41" s="15" t="e">
        <f t="shared" si="8"/>
        <v>#NUM!</v>
      </c>
      <c r="AB41" s="16" t="s">
        <v>3</v>
      </c>
      <c r="AC41" s="11" t="e">
        <f>VLOOKUP(B41,prot!A:H,8,FALSE)</f>
        <v>#N/A</v>
      </c>
      <c r="AD41" s="17" t="b">
        <f t="shared" si="12"/>
        <v>1</v>
      </c>
      <c r="AE41" s="18">
        <f t="shared" si="13"/>
        <v>0</v>
      </c>
    </row>
    <row r="42" spans="1:31" ht="13.5" customHeight="1">
      <c r="A42" s="24">
        <v>38</v>
      </c>
      <c r="B42" s="20" t="s">
        <v>59</v>
      </c>
      <c r="C42" s="11">
        <v>12</v>
      </c>
      <c r="D42" s="11">
        <v>10</v>
      </c>
      <c r="E42" s="11" t="s">
        <v>5</v>
      </c>
      <c r="F42" s="11" t="s">
        <v>5</v>
      </c>
      <c r="G42" s="11" t="s">
        <v>5</v>
      </c>
      <c r="H42" s="11">
        <v>26</v>
      </c>
      <c r="I42" s="11" t="s">
        <v>5</v>
      </c>
      <c r="J42" s="11">
        <v>7</v>
      </c>
      <c r="K42" s="11" t="s">
        <v>5</v>
      </c>
      <c r="L42" s="11" t="s">
        <v>5</v>
      </c>
      <c r="M42" s="11" t="s">
        <v>5</v>
      </c>
      <c r="N42" s="11" t="s">
        <v>5</v>
      </c>
      <c r="O42" s="11" t="s">
        <v>5</v>
      </c>
      <c r="P42" s="11" t="s">
        <v>5</v>
      </c>
      <c r="Q42" s="11">
        <f>SUM(C42:P42)</f>
        <v>55</v>
      </c>
      <c r="R42" s="23">
        <f>SUMIF(T42:AA42,"&gt;0")</f>
        <v>55</v>
      </c>
      <c r="S42" s="19">
        <f t="shared" si="11"/>
      </c>
      <c r="T42" s="15">
        <f t="shared" si="1"/>
        <v>26</v>
      </c>
      <c r="U42" s="15">
        <f t="shared" si="2"/>
        <v>12</v>
      </c>
      <c r="V42" s="15">
        <f t="shared" si="3"/>
        <v>10</v>
      </c>
      <c r="W42" s="15">
        <f t="shared" si="4"/>
        <v>7</v>
      </c>
      <c r="X42" s="15" t="e">
        <f t="shared" si="5"/>
        <v>#NUM!</v>
      </c>
      <c r="Y42" s="15" t="e">
        <f t="shared" si="6"/>
        <v>#NUM!</v>
      </c>
      <c r="Z42" s="15" t="e">
        <f t="shared" si="7"/>
        <v>#NUM!</v>
      </c>
      <c r="AA42" s="15" t="e">
        <f t="shared" si="8"/>
        <v>#NUM!</v>
      </c>
      <c r="AB42" s="16" t="s">
        <v>3</v>
      </c>
      <c r="AC42" s="11" t="e">
        <f>VLOOKUP(B42,prot!A:H,8,FALSE)</f>
        <v>#N/A</v>
      </c>
      <c r="AD42" s="17" t="b">
        <f t="shared" si="12"/>
        <v>1</v>
      </c>
      <c r="AE42" s="18">
        <f t="shared" si="13"/>
        <v>0</v>
      </c>
    </row>
    <row r="43" spans="1:31" ht="13.5" customHeight="1">
      <c r="A43" s="24">
        <v>39</v>
      </c>
      <c r="B43" s="28" t="s">
        <v>52</v>
      </c>
      <c r="C43" s="11" t="s">
        <v>5</v>
      </c>
      <c r="D43" s="11" t="s">
        <v>5</v>
      </c>
      <c r="E43" s="11"/>
      <c r="F43" s="11"/>
      <c r="G43" s="11">
        <v>25</v>
      </c>
      <c r="H43" s="11">
        <v>28</v>
      </c>
      <c r="I43" s="11" t="s">
        <v>5</v>
      </c>
      <c r="J43" s="11" t="s">
        <v>5</v>
      </c>
      <c r="K43" s="11" t="s">
        <v>5</v>
      </c>
      <c r="L43" s="11" t="s">
        <v>5</v>
      </c>
      <c r="M43" s="11" t="s">
        <v>5</v>
      </c>
      <c r="N43" s="11" t="s">
        <v>5</v>
      </c>
      <c r="O43" s="11" t="s">
        <v>5</v>
      </c>
      <c r="P43" s="11" t="s">
        <v>5</v>
      </c>
      <c r="Q43" s="11">
        <f>SUM(C43:P43)</f>
        <v>53</v>
      </c>
      <c r="R43" s="23">
        <f>SUMIF(T43:AA43,"&gt;0")</f>
        <v>53</v>
      </c>
      <c r="S43" s="19">
        <f t="shared" si="11"/>
      </c>
      <c r="T43" s="15">
        <f t="shared" si="1"/>
        <v>28</v>
      </c>
      <c r="U43" s="15">
        <f t="shared" si="2"/>
        <v>25</v>
      </c>
      <c r="V43" s="15" t="e">
        <f t="shared" si="3"/>
        <v>#NUM!</v>
      </c>
      <c r="W43" s="15" t="e">
        <f t="shared" si="4"/>
        <v>#NUM!</v>
      </c>
      <c r="X43" s="15" t="e">
        <f t="shared" si="5"/>
        <v>#NUM!</v>
      </c>
      <c r="Y43" s="15" t="e">
        <f t="shared" si="6"/>
        <v>#NUM!</v>
      </c>
      <c r="Z43" s="15" t="e">
        <f t="shared" si="7"/>
        <v>#NUM!</v>
      </c>
      <c r="AA43" s="15" t="e">
        <f t="shared" si="8"/>
        <v>#NUM!</v>
      </c>
      <c r="AB43" s="16" t="s">
        <v>3</v>
      </c>
      <c r="AC43" s="11" t="e">
        <f>VLOOKUP(B43,prot!A:H,8,FALSE)</f>
        <v>#N/A</v>
      </c>
      <c r="AD43" s="17" t="b">
        <f t="shared" si="12"/>
        <v>1</v>
      </c>
      <c r="AE43" s="18">
        <f t="shared" si="13"/>
        <v>0</v>
      </c>
    </row>
    <row r="44" spans="1:31" ht="13.5" customHeight="1">
      <c r="A44" s="24">
        <v>40</v>
      </c>
      <c r="B44" s="20" t="s">
        <v>80</v>
      </c>
      <c r="C44" s="11">
        <v>26</v>
      </c>
      <c r="D44" s="11">
        <v>26</v>
      </c>
      <c r="E44" s="11" t="s">
        <v>5</v>
      </c>
      <c r="F44" s="11" t="s">
        <v>5</v>
      </c>
      <c r="G44" s="11" t="s">
        <v>5</v>
      </c>
      <c r="H44" s="11" t="s">
        <v>5</v>
      </c>
      <c r="I44" s="11" t="s">
        <v>5</v>
      </c>
      <c r="J44" s="11" t="s">
        <v>5</v>
      </c>
      <c r="K44" s="11" t="s">
        <v>5</v>
      </c>
      <c r="L44" s="11" t="s">
        <v>5</v>
      </c>
      <c r="M44" s="11" t="s">
        <v>5</v>
      </c>
      <c r="N44" s="11" t="s">
        <v>5</v>
      </c>
      <c r="O44" s="11" t="s">
        <v>5</v>
      </c>
      <c r="P44" s="11" t="s">
        <v>5</v>
      </c>
      <c r="Q44" s="11">
        <f>SUM(C44:P44)</f>
        <v>52</v>
      </c>
      <c r="R44" s="23">
        <f>SUMIF(T44:AA44,"&gt;0")</f>
        <v>52</v>
      </c>
      <c r="S44" s="19">
        <f t="shared" si="11"/>
      </c>
      <c r="T44" s="15">
        <f t="shared" si="1"/>
        <v>26</v>
      </c>
      <c r="U44" s="15">
        <f t="shared" si="2"/>
        <v>26</v>
      </c>
      <c r="V44" s="15" t="e">
        <f t="shared" si="3"/>
        <v>#NUM!</v>
      </c>
      <c r="W44" s="15" t="e">
        <f t="shared" si="4"/>
        <v>#NUM!</v>
      </c>
      <c r="X44" s="15" t="e">
        <f t="shared" si="5"/>
        <v>#NUM!</v>
      </c>
      <c r="Y44" s="15" t="e">
        <f t="shared" si="6"/>
        <v>#NUM!</v>
      </c>
      <c r="Z44" s="15" t="e">
        <f t="shared" si="7"/>
        <v>#NUM!</v>
      </c>
      <c r="AA44" s="15" t="e">
        <f t="shared" si="8"/>
        <v>#NUM!</v>
      </c>
      <c r="AB44" s="16" t="s">
        <v>3</v>
      </c>
      <c r="AC44" s="11" t="e">
        <f>VLOOKUP(B44,prot!A:H,8,FALSE)</f>
        <v>#N/A</v>
      </c>
      <c r="AD44" s="17" t="b">
        <f t="shared" si="12"/>
        <v>1</v>
      </c>
      <c r="AE44" s="18">
        <f t="shared" si="13"/>
        <v>0</v>
      </c>
    </row>
    <row r="45" spans="1:31" ht="13.5" customHeight="1">
      <c r="A45" s="24">
        <v>41</v>
      </c>
      <c r="B45" s="20" t="s">
        <v>28</v>
      </c>
      <c r="C45" s="11">
        <v>17</v>
      </c>
      <c r="D45" s="11">
        <v>21</v>
      </c>
      <c r="E45" s="11" t="s">
        <v>5</v>
      </c>
      <c r="F45" s="11" t="s">
        <v>5</v>
      </c>
      <c r="G45" s="11" t="s">
        <v>5</v>
      </c>
      <c r="H45" s="11" t="s">
        <v>5</v>
      </c>
      <c r="I45" s="11" t="s">
        <v>5</v>
      </c>
      <c r="J45" s="11" t="s">
        <v>5</v>
      </c>
      <c r="K45" s="11" t="s">
        <v>5</v>
      </c>
      <c r="L45" s="11" t="s">
        <v>5</v>
      </c>
      <c r="M45" s="11" t="s">
        <v>5</v>
      </c>
      <c r="N45" s="11">
        <v>14</v>
      </c>
      <c r="O45" s="11" t="s">
        <v>5</v>
      </c>
      <c r="P45" s="11" t="s">
        <v>5</v>
      </c>
      <c r="Q45" s="11">
        <f>SUM(C45:P45)</f>
        <v>52</v>
      </c>
      <c r="R45" s="23">
        <f>SUMIF(T45:AA45,"&gt;0")</f>
        <v>52</v>
      </c>
      <c r="S45" s="19">
        <f t="shared" si="11"/>
      </c>
      <c r="T45" s="15">
        <f t="shared" si="1"/>
        <v>21</v>
      </c>
      <c r="U45" s="15">
        <f t="shared" si="2"/>
        <v>17</v>
      </c>
      <c r="V45" s="15">
        <f t="shared" si="3"/>
        <v>14</v>
      </c>
      <c r="W45" s="15" t="e">
        <f t="shared" si="4"/>
        <v>#NUM!</v>
      </c>
      <c r="X45" s="15" t="e">
        <f t="shared" si="5"/>
        <v>#NUM!</v>
      </c>
      <c r="Y45" s="15" t="e">
        <f t="shared" si="6"/>
        <v>#NUM!</v>
      </c>
      <c r="Z45" s="15" t="e">
        <f t="shared" si="7"/>
        <v>#NUM!</v>
      </c>
      <c r="AA45" s="15" t="e">
        <f t="shared" si="8"/>
        <v>#NUM!</v>
      </c>
      <c r="AB45" s="16" t="s">
        <v>3</v>
      </c>
      <c r="AC45" s="11" t="e">
        <f>VLOOKUP(B45,prot!A:H,8,FALSE)</f>
        <v>#N/A</v>
      </c>
      <c r="AD45" s="17" t="b">
        <f t="shared" si="12"/>
        <v>1</v>
      </c>
      <c r="AE45" s="18">
        <f t="shared" si="13"/>
        <v>0</v>
      </c>
    </row>
    <row r="46" spans="1:31" ht="13.5" customHeight="1">
      <c r="A46" s="24">
        <v>42</v>
      </c>
      <c r="B46" s="20" t="s">
        <v>45</v>
      </c>
      <c r="C46" s="11" t="s">
        <v>5</v>
      </c>
      <c r="D46" s="11" t="s">
        <v>5</v>
      </c>
      <c r="E46" s="11"/>
      <c r="F46" s="11"/>
      <c r="G46" s="11" t="s">
        <v>5</v>
      </c>
      <c r="H46" s="11" t="s">
        <v>5</v>
      </c>
      <c r="I46" s="11" t="s">
        <v>5</v>
      </c>
      <c r="J46" s="11">
        <v>26</v>
      </c>
      <c r="K46" s="11" t="s">
        <v>5</v>
      </c>
      <c r="L46" s="11" t="s">
        <v>5</v>
      </c>
      <c r="M46" s="11" t="s">
        <v>5</v>
      </c>
      <c r="N46" s="11">
        <v>24</v>
      </c>
      <c r="O46" s="11" t="s">
        <v>5</v>
      </c>
      <c r="P46" s="11" t="s">
        <v>5</v>
      </c>
      <c r="Q46" s="11">
        <f>SUM(C46:P46)</f>
        <v>50</v>
      </c>
      <c r="R46" s="23">
        <f>SUMIF(T46:AA46,"&gt;0")</f>
        <v>50</v>
      </c>
      <c r="S46" s="19">
        <f t="shared" si="11"/>
      </c>
      <c r="T46" s="15">
        <f t="shared" si="1"/>
        <v>26</v>
      </c>
      <c r="U46" s="15">
        <f t="shared" si="2"/>
        <v>24</v>
      </c>
      <c r="V46" s="15" t="e">
        <f t="shared" si="3"/>
        <v>#NUM!</v>
      </c>
      <c r="W46" s="15" t="e">
        <f t="shared" si="4"/>
        <v>#NUM!</v>
      </c>
      <c r="X46" s="15" t="e">
        <f t="shared" si="5"/>
        <v>#NUM!</v>
      </c>
      <c r="Y46" s="15" t="e">
        <f t="shared" si="6"/>
        <v>#NUM!</v>
      </c>
      <c r="Z46" s="15" t="e">
        <f t="shared" si="7"/>
        <v>#NUM!</v>
      </c>
      <c r="AA46" s="15" t="e">
        <f t="shared" si="8"/>
        <v>#NUM!</v>
      </c>
      <c r="AB46" s="16" t="s">
        <v>3</v>
      </c>
      <c r="AC46" s="11" t="e">
        <f>VLOOKUP(B46,prot!A:H,8,FALSE)</f>
        <v>#N/A</v>
      </c>
      <c r="AD46" s="17" t="b">
        <f t="shared" si="12"/>
        <v>1</v>
      </c>
      <c r="AE46" s="18">
        <f t="shared" si="13"/>
        <v>0</v>
      </c>
    </row>
    <row r="47" spans="1:31" ht="13.5" customHeight="1">
      <c r="A47" s="24">
        <v>43</v>
      </c>
      <c r="B47" s="28" t="s">
        <v>105</v>
      </c>
      <c r="C47" s="11" t="s">
        <v>5</v>
      </c>
      <c r="D47" s="14" t="s">
        <v>5</v>
      </c>
      <c r="E47" s="31"/>
      <c r="F47" s="11"/>
      <c r="G47" s="11" t="s">
        <v>5</v>
      </c>
      <c r="H47" s="11" t="s">
        <v>5</v>
      </c>
      <c r="I47" s="11">
        <v>10</v>
      </c>
      <c r="J47" s="11">
        <v>5</v>
      </c>
      <c r="K47" s="14" t="s">
        <v>5</v>
      </c>
      <c r="L47" s="14" t="s">
        <v>5</v>
      </c>
      <c r="M47" s="14" t="s">
        <v>5</v>
      </c>
      <c r="N47" s="14">
        <v>18</v>
      </c>
      <c r="O47" s="11">
        <v>16</v>
      </c>
      <c r="P47" s="11" t="s">
        <v>5</v>
      </c>
      <c r="Q47" s="11">
        <f>SUM(C47:P47)</f>
        <v>49</v>
      </c>
      <c r="R47" s="23">
        <f>SUMIF(T47:AA47,"&gt;0")</f>
        <v>49</v>
      </c>
      <c r="S47" s="19">
        <f t="shared" si="11"/>
      </c>
      <c r="T47" s="15">
        <f t="shared" si="1"/>
        <v>18</v>
      </c>
      <c r="U47" s="15">
        <f t="shared" si="2"/>
        <v>16</v>
      </c>
      <c r="V47" s="15">
        <f t="shared" si="3"/>
        <v>10</v>
      </c>
      <c r="W47" s="15">
        <f t="shared" si="4"/>
        <v>5</v>
      </c>
      <c r="X47" s="15" t="e">
        <f t="shared" si="5"/>
        <v>#NUM!</v>
      </c>
      <c r="Y47" s="15" t="e">
        <f t="shared" si="6"/>
        <v>#NUM!</v>
      </c>
      <c r="Z47" s="15" t="e">
        <f t="shared" si="7"/>
        <v>#NUM!</v>
      </c>
      <c r="AA47" s="15" t="e">
        <f t="shared" si="8"/>
        <v>#NUM!</v>
      </c>
      <c r="AB47" s="16" t="s">
        <v>3</v>
      </c>
      <c r="AC47" s="11" t="e">
        <f>VLOOKUP(B47,prot!A:H,8,FALSE)</f>
        <v>#N/A</v>
      </c>
      <c r="AD47" s="17" t="b">
        <f t="shared" si="12"/>
        <v>1</v>
      </c>
      <c r="AE47" s="18">
        <f t="shared" si="13"/>
        <v>0</v>
      </c>
    </row>
    <row r="48" spans="1:31" ht="13.5" customHeight="1">
      <c r="A48" s="24">
        <v>44</v>
      </c>
      <c r="B48" s="20" t="s">
        <v>82</v>
      </c>
      <c r="C48" s="11">
        <v>21</v>
      </c>
      <c r="D48" s="11">
        <v>22</v>
      </c>
      <c r="E48" s="11" t="s">
        <v>5</v>
      </c>
      <c r="F48" s="11" t="s">
        <v>5</v>
      </c>
      <c r="G48" s="20" t="s">
        <v>5</v>
      </c>
      <c r="H48" s="20" t="s">
        <v>5</v>
      </c>
      <c r="I48" s="20" t="s">
        <v>5</v>
      </c>
      <c r="J48" s="11" t="s">
        <v>5</v>
      </c>
      <c r="K48" s="20" t="s">
        <v>5</v>
      </c>
      <c r="L48" s="20" t="s">
        <v>5</v>
      </c>
      <c r="M48" s="20" t="s">
        <v>5</v>
      </c>
      <c r="N48" s="20" t="s">
        <v>5</v>
      </c>
      <c r="O48" s="20" t="s">
        <v>5</v>
      </c>
      <c r="P48" s="20" t="s">
        <v>5</v>
      </c>
      <c r="Q48" s="11">
        <f>SUM(C48:P48)</f>
        <v>43</v>
      </c>
      <c r="R48" s="23">
        <f>SUMIF(T48:AA48,"&gt;0")</f>
        <v>43</v>
      </c>
      <c r="S48" s="19">
        <f t="shared" si="11"/>
      </c>
      <c r="T48" s="15">
        <f t="shared" si="1"/>
        <v>22</v>
      </c>
      <c r="U48" s="15">
        <f t="shared" si="2"/>
        <v>21</v>
      </c>
      <c r="V48" s="15" t="e">
        <f t="shared" si="3"/>
        <v>#NUM!</v>
      </c>
      <c r="W48" s="15" t="e">
        <f t="shared" si="4"/>
        <v>#NUM!</v>
      </c>
      <c r="X48" s="15" t="e">
        <f t="shared" si="5"/>
        <v>#NUM!</v>
      </c>
      <c r="Y48" s="15" t="e">
        <f t="shared" si="6"/>
        <v>#NUM!</v>
      </c>
      <c r="Z48" s="15" t="e">
        <f t="shared" si="7"/>
        <v>#NUM!</v>
      </c>
      <c r="AA48" s="15" t="e">
        <f t="shared" si="8"/>
        <v>#NUM!</v>
      </c>
      <c r="AB48" s="16" t="s">
        <v>3</v>
      </c>
      <c r="AC48" s="11" t="e">
        <f>VLOOKUP(B48,prot!A:H,8,FALSE)</f>
        <v>#N/A</v>
      </c>
      <c r="AD48" s="17" t="b">
        <f t="shared" si="12"/>
        <v>1</v>
      </c>
      <c r="AE48" s="18">
        <f t="shared" si="13"/>
        <v>0</v>
      </c>
    </row>
    <row r="49" spans="1:31" ht="14.25" customHeight="1">
      <c r="A49" s="24">
        <v>45</v>
      </c>
      <c r="B49" s="35" t="s">
        <v>113</v>
      </c>
      <c r="C49" s="11" t="s">
        <v>5</v>
      </c>
      <c r="D49" s="11" t="s">
        <v>5</v>
      </c>
      <c r="E49" s="11"/>
      <c r="F49" s="11"/>
      <c r="G49" s="11" t="s">
        <v>5</v>
      </c>
      <c r="H49" s="11" t="s">
        <v>5</v>
      </c>
      <c r="I49" s="11" t="s">
        <v>5</v>
      </c>
      <c r="J49" s="11" t="s">
        <v>5</v>
      </c>
      <c r="K49" s="11" t="s">
        <v>5</v>
      </c>
      <c r="L49" s="11" t="s">
        <v>5</v>
      </c>
      <c r="M49" s="11" t="s">
        <v>5</v>
      </c>
      <c r="N49" s="11">
        <v>28</v>
      </c>
      <c r="O49" s="11">
        <v>11</v>
      </c>
      <c r="P49" s="11" t="s">
        <v>5</v>
      </c>
      <c r="Q49" s="11">
        <f>SUM(C49:P49)</f>
        <v>39</v>
      </c>
      <c r="R49" s="23">
        <f>SUMIF(T49:AA49,"&gt;0")</f>
        <v>39</v>
      </c>
      <c r="S49" s="19">
        <f t="shared" si="11"/>
      </c>
      <c r="T49" s="15">
        <f t="shared" si="1"/>
        <v>28</v>
      </c>
      <c r="U49" s="15">
        <f t="shared" si="2"/>
        <v>11</v>
      </c>
      <c r="V49" s="15" t="e">
        <f t="shared" si="3"/>
        <v>#NUM!</v>
      </c>
      <c r="W49" s="15" t="e">
        <f t="shared" si="4"/>
        <v>#NUM!</v>
      </c>
      <c r="X49" s="15" t="e">
        <f t="shared" si="5"/>
        <v>#NUM!</v>
      </c>
      <c r="Y49" s="15" t="e">
        <f t="shared" si="6"/>
        <v>#NUM!</v>
      </c>
      <c r="Z49" s="15" t="e">
        <f t="shared" si="7"/>
        <v>#NUM!</v>
      </c>
      <c r="AA49" s="15" t="e">
        <f t="shared" si="8"/>
        <v>#NUM!</v>
      </c>
      <c r="AB49" s="16" t="s">
        <v>3</v>
      </c>
      <c r="AC49" s="11" t="e">
        <f>VLOOKUP(B49,prot!A:H,8,FALSE)</f>
        <v>#N/A</v>
      </c>
      <c r="AD49" s="17" t="b">
        <f t="shared" si="12"/>
        <v>1</v>
      </c>
      <c r="AE49" s="18">
        <f t="shared" si="13"/>
        <v>0</v>
      </c>
    </row>
    <row r="50" spans="1:31" ht="11.25" customHeight="1">
      <c r="A50" s="24">
        <v>46</v>
      </c>
      <c r="B50" s="29" t="s">
        <v>114</v>
      </c>
      <c r="C50" s="11" t="s">
        <v>5</v>
      </c>
      <c r="D50" s="11" t="s">
        <v>5</v>
      </c>
      <c r="E50" s="11"/>
      <c r="F50" s="11"/>
      <c r="G50" s="11" t="s">
        <v>5</v>
      </c>
      <c r="H50" s="11" t="s">
        <v>5</v>
      </c>
      <c r="I50" s="11" t="s">
        <v>5</v>
      </c>
      <c r="J50" s="11" t="s">
        <v>5</v>
      </c>
      <c r="K50" s="11" t="s">
        <v>5</v>
      </c>
      <c r="L50" s="11" t="s">
        <v>5</v>
      </c>
      <c r="M50" s="11" t="s">
        <v>5</v>
      </c>
      <c r="N50" s="11">
        <v>21</v>
      </c>
      <c r="O50" s="11">
        <v>17</v>
      </c>
      <c r="P50" s="11" t="s">
        <v>5</v>
      </c>
      <c r="Q50" s="11">
        <f>SUM(C50:P50)</f>
        <v>38</v>
      </c>
      <c r="R50" s="23">
        <f>SUMIF(T50:AA50,"&gt;0")</f>
        <v>38</v>
      </c>
      <c r="S50" s="19">
        <f t="shared" si="11"/>
      </c>
      <c r="T50" s="15">
        <f t="shared" si="1"/>
        <v>21</v>
      </c>
      <c r="U50" s="15">
        <f t="shared" si="2"/>
        <v>17</v>
      </c>
      <c r="V50" s="15" t="e">
        <f t="shared" si="3"/>
        <v>#NUM!</v>
      </c>
      <c r="W50" s="15" t="e">
        <f t="shared" si="4"/>
        <v>#NUM!</v>
      </c>
      <c r="X50" s="15" t="e">
        <f t="shared" si="5"/>
        <v>#NUM!</v>
      </c>
      <c r="Y50" s="15" t="e">
        <f t="shared" si="6"/>
        <v>#NUM!</v>
      </c>
      <c r="Z50" s="15" t="e">
        <f t="shared" si="7"/>
        <v>#NUM!</v>
      </c>
      <c r="AA50" s="15" t="e">
        <f t="shared" si="8"/>
        <v>#NUM!</v>
      </c>
      <c r="AB50" s="16" t="s">
        <v>3</v>
      </c>
      <c r="AC50" s="11" t="e">
        <f>VLOOKUP(B50,prot!A:H,8,FALSE)</f>
        <v>#N/A</v>
      </c>
      <c r="AD50" s="17" t="b">
        <f t="shared" si="12"/>
        <v>1</v>
      </c>
      <c r="AE50" s="18">
        <f t="shared" si="13"/>
        <v>0</v>
      </c>
    </row>
    <row r="51" spans="1:31" ht="12.75" customHeight="1">
      <c r="A51" s="24">
        <v>47</v>
      </c>
      <c r="B51" s="28" t="s">
        <v>29</v>
      </c>
      <c r="C51" s="11" t="s">
        <v>5</v>
      </c>
      <c r="D51" s="11" t="s">
        <v>5</v>
      </c>
      <c r="E51" s="11"/>
      <c r="F51" s="11"/>
      <c r="G51" s="11" t="s">
        <v>5</v>
      </c>
      <c r="H51" s="11" t="s">
        <v>5</v>
      </c>
      <c r="I51" s="11" t="s">
        <v>5</v>
      </c>
      <c r="J51" s="11">
        <v>29</v>
      </c>
      <c r="K51" s="11" t="s">
        <v>5</v>
      </c>
      <c r="L51" s="11" t="s">
        <v>5</v>
      </c>
      <c r="M51" s="11" t="s">
        <v>5</v>
      </c>
      <c r="N51" s="11">
        <v>7</v>
      </c>
      <c r="O51" s="11" t="s">
        <v>5</v>
      </c>
      <c r="P51" s="11" t="s">
        <v>5</v>
      </c>
      <c r="Q51" s="11">
        <f>SUM(C51:P51)</f>
        <v>36</v>
      </c>
      <c r="R51" s="23">
        <f>SUMIF(T51:AA51,"&gt;0")</f>
        <v>36</v>
      </c>
      <c r="S51" s="19">
        <f t="shared" si="11"/>
      </c>
      <c r="T51" s="15">
        <f t="shared" si="1"/>
        <v>29</v>
      </c>
      <c r="U51" s="15">
        <f t="shared" si="2"/>
        <v>7</v>
      </c>
      <c r="V51" s="15" t="e">
        <f t="shared" si="3"/>
        <v>#NUM!</v>
      </c>
      <c r="W51" s="15" t="e">
        <f t="shared" si="4"/>
        <v>#NUM!</v>
      </c>
      <c r="X51" s="15" t="e">
        <f t="shared" si="5"/>
        <v>#NUM!</v>
      </c>
      <c r="Y51" s="15" t="e">
        <f t="shared" si="6"/>
        <v>#NUM!</v>
      </c>
      <c r="Z51" s="15" t="e">
        <f t="shared" si="7"/>
        <v>#NUM!</v>
      </c>
      <c r="AA51" s="15" t="e">
        <f t="shared" si="8"/>
        <v>#NUM!</v>
      </c>
      <c r="AB51" s="16" t="s">
        <v>3</v>
      </c>
      <c r="AC51" s="11" t="e">
        <f>VLOOKUP(B51,prot!A:H,8,FALSE)</f>
        <v>#N/A</v>
      </c>
      <c r="AD51" s="17" t="b">
        <f t="shared" si="12"/>
        <v>1</v>
      </c>
      <c r="AE51" s="18">
        <f t="shared" si="13"/>
        <v>0</v>
      </c>
    </row>
    <row r="52" spans="1:31" ht="12.75" customHeight="1">
      <c r="A52" s="24">
        <v>48</v>
      </c>
      <c r="B52" s="20" t="s">
        <v>31</v>
      </c>
      <c r="C52" s="11" t="s">
        <v>5</v>
      </c>
      <c r="D52" s="11" t="s">
        <v>5</v>
      </c>
      <c r="E52" s="11"/>
      <c r="F52" s="11"/>
      <c r="G52" s="11" t="s">
        <v>5</v>
      </c>
      <c r="H52" s="11" t="s">
        <v>5</v>
      </c>
      <c r="I52" s="11" t="s">
        <v>5</v>
      </c>
      <c r="J52" s="11">
        <v>4</v>
      </c>
      <c r="K52" s="11" t="s">
        <v>5</v>
      </c>
      <c r="L52" s="11" t="s">
        <v>5</v>
      </c>
      <c r="M52" s="11">
        <v>32</v>
      </c>
      <c r="N52" s="11" t="s">
        <v>5</v>
      </c>
      <c r="O52" s="11" t="s">
        <v>5</v>
      </c>
      <c r="P52" s="11" t="s">
        <v>5</v>
      </c>
      <c r="Q52" s="11">
        <f>SUM(C52:P52)</f>
        <v>36</v>
      </c>
      <c r="R52" s="23">
        <f>SUMIF(T52:AA52,"&gt;0")</f>
        <v>36</v>
      </c>
      <c r="S52" s="19">
        <f t="shared" si="11"/>
      </c>
      <c r="T52" s="15">
        <f t="shared" si="1"/>
        <v>32</v>
      </c>
      <c r="U52" s="15">
        <f t="shared" si="2"/>
        <v>4</v>
      </c>
      <c r="V52" s="15" t="e">
        <f t="shared" si="3"/>
        <v>#NUM!</v>
      </c>
      <c r="W52" s="15" t="e">
        <f t="shared" si="4"/>
        <v>#NUM!</v>
      </c>
      <c r="X52" s="15" t="e">
        <f t="shared" si="5"/>
        <v>#NUM!</v>
      </c>
      <c r="Y52" s="15" t="e">
        <f t="shared" si="6"/>
        <v>#NUM!</v>
      </c>
      <c r="Z52" s="15" t="e">
        <f t="shared" si="7"/>
        <v>#NUM!</v>
      </c>
      <c r="AA52" s="15" t="e">
        <f t="shared" si="8"/>
        <v>#NUM!</v>
      </c>
      <c r="AB52" s="16" t="s">
        <v>3</v>
      </c>
      <c r="AC52" s="11" t="e">
        <f>VLOOKUP(B52,prot!A:H,8,FALSE)</f>
        <v>#N/A</v>
      </c>
      <c r="AD52" s="17" t="b">
        <f t="shared" si="12"/>
        <v>1</v>
      </c>
      <c r="AE52" s="18">
        <f t="shared" si="13"/>
        <v>0</v>
      </c>
    </row>
    <row r="53" spans="1:31" ht="12.75" customHeight="1">
      <c r="A53" s="24">
        <v>49</v>
      </c>
      <c r="B53" s="20" t="s">
        <v>55</v>
      </c>
      <c r="C53" s="11" t="s">
        <v>5</v>
      </c>
      <c r="D53" s="11" t="s">
        <v>5</v>
      </c>
      <c r="E53" s="11"/>
      <c r="F53" s="11"/>
      <c r="G53" s="11" t="s">
        <v>5</v>
      </c>
      <c r="H53" s="11" t="s">
        <v>5</v>
      </c>
      <c r="I53" s="11" t="s">
        <v>5</v>
      </c>
      <c r="J53" s="11">
        <v>14</v>
      </c>
      <c r="K53" s="11" t="s">
        <v>5</v>
      </c>
      <c r="L53" s="11" t="s">
        <v>5</v>
      </c>
      <c r="M53" s="11" t="s">
        <v>5</v>
      </c>
      <c r="N53" s="11" t="s">
        <v>5</v>
      </c>
      <c r="O53" s="11" t="s">
        <v>5</v>
      </c>
      <c r="P53" s="11">
        <v>20</v>
      </c>
      <c r="Q53" s="11">
        <f>SUM(C53:P53)</f>
        <v>34</v>
      </c>
      <c r="R53" s="23">
        <f>SUMIF(T53:AA53,"&gt;0")</f>
        <v>34</v>
      </c>
      <c r="S53" s="19">
        <f t="shared" si="11"/>
      </c>
      <c r="T53" s="15">
        <f t="shared" si="1"/>
        <v>20</v>
      </c>
      <c r="U53" s="15">
        <f t="shared" si="2"/>
        <v>14</v>
      </c>
      <c r="V53" s="15" t="e">
        <f t="shared" si="3"/>
        <v>#NUM!</v>
      </c>
      <c r="W53" s="15" t="e">
        <f t="shared" si="4"/>
        <v>#NUM!</v>
      </c>
      <c r="X53" s="15" t="e">
        <f t="shared" si="5"/>
        <v>#NUM!</v>
      </c>
      <c r="Y53" s="15" t="e">
        <f t="shared" si="6"/>
        <v>#NUM!</v>
      </c>
      <c r="Z53" s="15" t="e">
        <f t="shared" si="7"/>
        <v>#NUM!</v>
      </c>
      <c r="AA53" s="15" t="e">
        <f t="shared" si="8"/>
        <v>#NUM!</v>
      </c>
      <c r="AB53" s="16" t="s">
        <v>3</v>
      </c>
      <c r="AC53" s="11" t="e">
        <f>VLOOKUP(B53,prot!A:H,8,FALSE)</f>
        <v>#N/A</v>
      </c>
      <c r="AD53" s="17" t="b">
        <f t="shared" si="12"/>
        <v>1</v>
      </c>
      <c r="AE53" s="18">
        <f t="shared" si="13"/>
        <v>0</v>
      </c>
    </row>
    <row r="54" spans="1:31" ht="12.75" customHeight="1">
      <c r="A54" s="24">
        <v>50</v>
      </c>
      <c r="B54" s="29" t="s">
        <v>60</v>
      </c>
      <c r="C54" s="11" t="s">
        <v>5</v>
      </c>
      <c r="D54" s="11" t="s">
        <v>5</v>
      </c>
      <c r="E54" s="11">
        <v>15</v>
      </c>
      <c r="F54" s="11">
        <v>16</v>
      </c>
      <c r="G54" s="11" t="s">
        <v>5</v>
      </c>
      <c r="H54" s="11" t="s">
        <v>5</v>
      </c>
      <c r="I54" s="11" t="s">
        <v>5</v>
      </c>
      <c r="J54" s="11" t="s">
        <v>5</v>
      </c>
      <c r="K54" s="11" t="s">
        <v>5</v>
      </c>
      <c r="L54" s="11" t="s">
        <v>5</v>
      </c>
      <c r="M54" s="11" t="s">
        <v>5</v>
      </c>
      <c r="N54" s="11" t="s">
        <v>5</v>
      </c>
      <c r="O54" s="11" t="s">
        <v>5</v>
      </c>
      <c r="P54" s="11" t="s">
        <v>5</v>
      </c>
      <c r="Q54" s="11">
        <f>SUM(C54:P54)</f>
        <v>31</v>
      </c>
      <c r="R54" s="23">
        <f>SUMIF(T54:AA54,"&gt;0")</f>
        <v>31</v>
      </c>
      <c r="S54" s="19">
        <f t="shared" si="11"/>
      </c>
      <c r="T54" s="15">
        <f t="shared" si="1"/>
        <v>16</v>
      </c>
      <c r="U54" s="15">
        <f t="shared" si="2"/>
        <v>15</v>
      </c>
      <c r="V54" s="15" t="e">
        <f t="shared" si="3"/>
        <v>#NUM!</v>
      </c>
      <c r="W54" s="15" t="e">
        <f t="shared" si="4"/>
        <v>#NUM!</v>
      </c>
      <c r="X54" s="15" t="e">
        <f t="shared" si="5"/>
        <v>#NUM!</v>
      </c>
      <c r="Y54" s="15" t="e">
        <f t="shared" si="6"/>
        <v>#NUM!</v>
      </c>
      <c r="Z54" s="15" t="e">
        <f t="shared" si="7"/>
        <v>#NUM!</v>
      </c>
      <c r="AA54" s="15" t="e">
        <f t="shared" si="8"/>
        <v>#NUM!</v>
      </c>
      <c r="AB54" s="16" t="s">
        <v>3</v>
      </c>
      <c r="AC54" s="11" t="e">
        <f>VLOOKUP(B54,prot!A:H,8,FALSE)</f>
        <v>#N/A</v>
      </c>
      <c r="AD54" s="17" t="b">
        <f t="shared" si="12"/>
        <v>1</v>
      </c>
      <c r="AE54" s="18">
        <f t="shared" si="13"/>
        <v>0</v>
      </c>
    </row>
    <row r="55" spans="1:31" ht="12.75" customHeight="1">
      <c r="A55" s="24">
        <v>51</v>
      </c>
      <c r="B55" s="29" t="s">
        <v>116</v>
      </c>
      <c r="C55" s="11" t="s">
        <v>5</v>
      </c>
      <c r="D55" s="11" t="s">
        <v>5</v>
      </c>
      <c r="E55" s="11"/>
      <c r="F55" s="11"/>
      <c r="G55" s="11" t="s">
        <v>5</v>
      </c>
      <c r="H55" s="11" t="s">
        <v>5</v>
      </c>
      <c r="I55" s="11" t="s">
        <v>5</v>
      </c>
      <c r="J55" s="11" t="s">
        <v>5</v>
      </c>
      <c r="K55" s="11" t="s">
        <v>5</v>
      </c>
      <c r="L55" s="11" t="s">
        <v>5</v>
      </c>
      <c r="M55" s="11" t="s">
        <v>5</v>
      </c>
      <c r="N55" s="11">
        <v>11</v>
      </c>
      <c r="O55" s="11">
        <v>20</v>
      </c>
      <c r="P55" s="11" t="s">
        <v>5</v>
      </c>
      <c r="Q55" s="11">
        <f>SUM(C55:P55)</f>
        <v>31</v>
      </c>
      <c r="R55" s="23">
        <f>SUMIF(T55:AA55,"&gt;0")</f>
        <v>31</v>
      </c>
      <c r="S55" s="19">
        <f t="shared" si="11"/>
      </c>
      <c r="T55" s="15">
        <f t="shared" si="1"/>
        <v>20</v>
      </c>
      <c r="U55" s="15">
        <f t="shared" si="2"/>
        <v>11</v>
      </c>
      <c r="V55" s="15" t="e">
        <f t="shared" si="3"/>
        <v>#NUM!</v>
      </c>
      <c r="W55" s="15" t="e">
        <f t="shared" si="4"/>
        <v>#NUM!</v>
      </c>
      <c r="X55" s="15" t="e">
        <f t="shared" si="5"/>
        <v>#NUM!</v>
      </c>
      <c r="Y55" s="15" t="e">
        <f t="shared" si="6"/>
        <v>#NUM!</v>
      </c>
      <c r="Z55" s="15" t="e">
        <f t="shared" si="7"/>
        <v>#NUM!</v>
      </c>
      <c r="AA55" s="15" t="e">
        <f t="shared" si="8"/>
        <v>#NUM!</v>
      </c>
      <c r="AB55" s="16" t="s">
        <v>3</v>
      </c>
      <c r="AC55" s="11" t="e">
        <f>VLOOKUP(B55,prot!A:H,8,FALSE)</f>
        <v>#N/A</v>
      </c>
      <c r="AD55" s="17" t="b">
        <f t="shared" si="12"/>
        <v>1</v>
      </c>
      <c r="AE55" s="18">
        <f t="shared" si="13"/>
        <v>0</v>
      </c>
    </row>
    <row r="56" spans="1:31" ht="12.75" customHeight="1">
      <c r="A56" s="24">
        <v>52</v>
      </c>
      <c r="B56" s="20" t="s">
        <v>84</v>
      </c>
      <c r="C56" s="11">
        <v>16</v>
      </c>
      <c r="D56" s="11">
        <v>13</v>
      </c>
      <c r="E56" s="11" t="s">
        <v>5</v>
      </c>
      <c r="F56" s="11" t="s">
        <v>5</v>
      </c>
      <c r="G56" s="11" t="s">
        <v>5</v>
      </c>
      <c r="H56" s="11" t="s">
        <v>5</v>
      </c>
      <c r="I56" s="11" t="s">
        <v>5</v>
      </c>
      <c r="J56" s="11" t="s">
        <v>5</v>
      </c>
      <c r="K56" s="11" t="s">
        <v>5</v>
      </c>
      <c r="L56" s="11" t="s">
        <v>5</v>
      </c>
      <c r="M56" s="11" t="s">
        <v>5</v>
      </c>
      <c r="N56" s="11" t="s">
        <v>5</v>
      </c>
      <c r="O56" s="11" t="s">
        <v>5</v>
      </c>
      <c r="P56" s="11" t="s">
        <v>5</v>
      </c>
      <c r="Q56" s="11">
        <f>SUM(C56:P56)</f>
        <v>29</v>
      </c>
      <c r="R56" s="23">
        <f>SUMIF(T56:AA56,"&gt;0")</f>
        <v>29</v>
      </c>
      <c r="S56" s="19">
        <f t="shared" si="11"/>
      </c>
      <c r="T56" s="15">
        <f t="shared" si="1"/>
        <v>16</v>
      </c>
      <c r="U56" s="15">
        <f t="shared" si="2"/>
        <v>13</v>
      </c>
      <c r="V56" s="15" t="e">
        <f t="shared" si="3"/>
        <v>#NUM!</v>
      </c>
      <c r="W56" s="15" t="e">
        <f t="shared" si="4"/>
        <v>#NUM!</v>
      </c>
      <c r="X56" s="15" t="e">
        <f t="shared" si="5"/>
        <v>#NUM!</v>
      </c>
      <c r="Y56" s="15" t="e">
        <f t="shared" si="6"/>
        <v>#NUM!</v>
      </c>
      <c r="Z56" s="15" t="e">
        <f t="shared" si="7"/>
        <v>#NUM!</v>
      </c>
      <c r="AA56" s="15" t="e">
        <f t="shared" si="8"/>
        <v>#NUM!</v>
      </c>
      <c r="AB56" s="16" t="s">
        <v>3</v>
      </c>
      <c r="AC56" s="11" t="e">
        <f>VLOOKUP(B56,prot!A:H,8,FALSE)</f>
        <v>#N/A</v>
      </c>
      <c r="AD56" s="17" t="b">
        <f t="shared" si="12"/>
        <v>1</v>
      </c>
      <c r="AE56" s="18">
        <f t="shared" si="13"/>
        <v>0</v>
      </c>
    </row>
    <row r="57" spans="1:31" ht="12.75" customHeight="1">
      <c r="A57" s="24">
        <v>53</v>
      </c>
      <c r="B57" s="20" t="s">
        <v>95</v>
      </c>
      <c r="C57" s="11" t="s">
        <v>5</v>
      </c>
      <c r="D57" s="11" t="s">
        <v>5</v>
      </c>
      <c r="E57" s="11"/>
      <c r="F57" s="11"/>
      <c r="G57" s="11" t="s">
        <v>5</v>
      </c>
      <c r="H57" s="11">
        <v>27</v>
      </c>
      <c r="I57" s="11" t="s">
        <v>5</v>
      </c>
      <c r="J57" s="11" t="s">
        <v>5</v>
      </c>
      <c r="K57" s="11" t="s">
        <v>5</v>
      </c>
      <c r="L57" s="11" t="s">
        <v>5</v>
      </c>
      <c r="M57" s="11" t="s">
        <v>5</v>
      </c>
      <c r="N57" s="11" t="s">
        <v>5</v>
      </c>
      <c r="O57" s="11" t="s">
        <v>5</v>
      </c>
      <c r="P57" s="11" t="s">
        <v>5</v>
      </c>
      <c r="Q57" s="11">
        <f>SUM(C57:P57)</f>
        <v>27</v>
      </c>
      <c r="R57" s="23">
        <f>SUMIF(T57:AA57,"&gt;0")</f>
        <v>27</v>
      </c>
      <c r="S57" s="19">
        <f t="shared" si="11"/>
      </c>
      <c r="T57" s="15">
        <f t="shared" si="1"/>
        <v>27</v>
      </c>
      <c r="U57" s="15" t="e">
        <f t="shared" si="2"/>
        <v>#NUM!</v>
      </c>
      <c r="V57" s="15" t="e">
        <f t="shared" si="3"/>
        <v>#NUM!</v>
      </c>
      <c r="W57" s="15" t="e">
        <f t="shared" si="4"/>
        <v>#NUM!</v>
      </c>
      <c r="X57" s="15" t="e">
        <f t="shared" si="5"/>
        <v>#NUM!</v>
      </c>
      <c r="Y57" s="15" t="e">
        <f t="shared" si="6"/>
        <v>#NUM!</v>
      </c>
      <c r="Z57" s="15" t="e">
        <f t="shared" si="7"/>
        <v>#NUM!</v>
      </c>
      <c r="AA57" s="15" t="e">
        <f t="shared" si="8"/>
        <v>#NUM!</v>
      </c>
      <c r="AB57" s="16" t="s">
        <v>3</v>
      </c>
      <c r="AC57" s="11" t="e">
        <f>VLOOKUP(B57,prot!A:H,8,FALSE)</f>
        <v>#N/A</v>
      </c>
      <c r="AD57" s="17" t="b">
        <f t="shared" si="12"/>
        <v>1</v>
      </c>
      <c r="AE57" s="18">
        <f t="shared" si="13"/>
        <v>0</v>
      </c>
    </row>
    <row r="58" spans="1:31" ht="12.75" customHeight="1">
      <c r="A58" s="24">
        <v>54</v>
      </c>
      <c r="B58" s="28" t="s">
        <v>100</v>
      </c>
      <c r="C58" s="11" t="s">
        <v>5</v>
      </c>
      <c r="D58" s="11" t="s">
        <v>5</v>
      </c>
      <c r="E58" s="11"/>
      <c r="F58" s="11"/>
      <c r="G58" s="11" t="s">
        <v>5</v>
      </c>
      <c r="H58" s="11" t="s">
        <v>5</v>
      </c>
      <c r="I58" s="11">
        <v>12</v>
      </c>
      <c r="J58" s="11">
        <v>13</v>
      </c>
      <c r="K58" s="11" t="s">
        <v>5</v>
      </c>
      <c r="L58" s="11" t="s">
        <v>5</v>
      </c>
      <c r="M58" s="11" t="s">
        <v>5</v>
      </c>
      <c r="N58" s="11" t="s">
        <v>5</v>
      </c>
      <c r="O58" s="11" t="s">
        <v>5</v>
      </c>
      <c r="P58" s="11" t="s">
        <v>5</v>
      </c>
      <c r="Q58" s="11">
        <f>SUM(C58:P58)</f>
        <v>25</v>
      </c>
      <c r="R58" s="23">
        <f>SUMIF(T58:AA58,"&gt;0")</f>
        <v>25</v>
      </c>
      <c r="S58" s="19">
        <f t="shared" si="11"/>
      </c>
      <c r="T58" s="15">
        <f t="shared" si="1"/>
        <v>13</v>
      </c>
      <c r="U58" s="15">
        <f t="shared" si="2"/>
        <v>12</v>
      </c>
      <c r="V58" s="15" t="e">
        <f t="shared" si="3"/>
        <v>#NUM!</v>
      </c>
      <c r="W58" s="15" t="e">
        <f t="shared" si="4"/>
        <v>#NUM!</v>
      </c>
      <c r="X58" s="15" t="e">
        <f t="shared" si="5"/>
        <v>#NUM!</v>
      </c>
      <c r="Y58" s="15" t="e">
        <f t="shared" si="6"/>
        <v>#NUM!</v>
      </c>
      <c r="Z58" s="15" t="e">
        <f t="shared" si="7"/>
        <v>#NUM!</v>
      </c>
      <c r="AA58" s="15" t="e">
        <f t="shared" si="8"/>
        <v>#NUM!</v>
      </c>
      <c r="AB58" s="16" t="s">
        <v>3</v>
      </c>
      <c r="AC58" s="11" t="e">
        <f>VLOOKUP(B58,prot!A:H,8,FALSE)</f>
        <v>#N/A</v>
      </c>
      <c r="AD58" s="17" t="b">
        <f t="shared" si="12"/>
        <v>1</v>
      </c>
      <c r="AE58" s="18">
        <f>IF(AD58,0,AC58)</f>
        <v>0</v>
      </c>
    </row>
    <row r="59" spans="1:31" ht="15" customHeight="1">
      <c r="A59" s="24">
        <v>55</v>
      </c>
      <c r="B59" s="29" t="s">
        <v>34</v>
      </c>
      <c r="C59" s="11" t="s">
        <v>5</v>
      </c>
      <c r="D59" s="11" t="s">
        <v>5</v>
      </c>
      <c r="E59" s="11"/>
      <c r="F59" s="11"/>
      <c r="G59" s="11" t="s">
        <v>5</v>
      </c>
      <c r="H59" s="11" t="s">
        <v>5</v>
      </c>
      <c r="I59" s="11">
        <v>13</v>
      </c>
      <c r="J59" s="11">
        <v>11</v>
      </c>
      <c r="K59" s="11" t="s">
        <v>5</v>
      </c>
      <c r="L59" s="11" t="s">
        <v>5</v>
      </c>
      <c r="M59" s="11" t="s">
        <v>5</v>
      </c>
      <c r="N59" s="11" t="s">
        <v>5</v>
      </c>
      <c r="O59" s="11" t="s">
        <v>5</v>
      </c>
      <c r="P59" s="11" t="s">
        <v>5</v>
      </c>
      <c r="Q59" s="11">
        <f>SUM(C59:P59)</f>
        <v>24</v>
      </c>
      <c r="R59" s="23">
        <f>SUMIF(T59:AA59,"&gt;0")</f>
        <v>24</v>
      </c>
      <c r="S59" s="19">
        <f t="shared" si="11"/>
      </c>
      <c r="T59" s="15">
        <f t="shared" si="1"/>
        <v>13</v>
      </c>
      <c r="U59" s="15">
        <f t="shared" si="2"/>
        <v>11</v>
      </c>
      <c r="V59" s="15" t="e">
        <f t="shared" si="3"/>
        <v>#NUM!</v>
      </c>
      <c r="W59" s="15" t="e">
        <f t="shared" si="4"/>
        <v>#NUM!</v>
      </c>
      <c r="X59" s="15" t="e">
        <f t="shared" si="5"/>
        <v>#NUM!</v>
      </c>
      <c r="Y59" s="15" t="e">
        <f t="shared" si="6"/>
        <v>#NUM!</v>
      </c>
      <c r="Z59" s="15" t="e">
        <f t="shared" si="7"/>
        <v>#NUM!</v>
      </c>
      <c r="AA59" s="15" t="e">
        <f t="shared" si="8"/>
        <v>#NUM!</v>
      </c>
      <c r="AB59" s="16" t="s">
        <v>3</v>
      </c>
      <c r="AC59" s="11" t="e">
        <f>VLOOKUP(B59,prot!A:H,8,FALSE)</f>
        <v>#N/A</v>
      </c>
      <c r="AD59" s="17" t="b">
        <f t="shared" si="12"/>
        <v>1</v>
      </c>
      <c r="AE59" s="18">
        <f>IF(AD59,0,AC59)</f>
        <v>0</v>
      </c>
    </row>
    <row r="60" spans="1:31" ht="12.75">
      <c r="A60" s="24">
        <v>56</v>
      </c>
      <c r="B60" s="28" t="s">
        <v>101</v>
      </c>
      <c r="C60" s="11" t="s">
        <v>5</v>
      </c>
      <c r="D60" s="14" t="s">
        <v>5</v>
      </c>
      <c r="E60" s="11"/>
      <c r="F60" s="11"/>
      <c r="G60" s="11" t="s">
        <v>5</v>
      </c>
      <c r="H60" s="14" t="s">
        <v>5</v>
      </c>
      <c r="I60" s="11">
        <v>11</v>
      </c>
      <c r="J60" s="11">
        <v>12</v>
      </c>
      <c r="K60" s="11" t="s">
        <v>5</v>
      </c>
      <c r="L60" s="11" t="s">
        <v>5</v>
      </c>
      <c r="M60" s="11" t="s">
        <v>5</v>
      </c>
      <c r="N60" s="11" t="s">
        <v>5</v>
      </c>
      <c r="O60" s="11" t="s">
        <v>5</v>
      </c>
      <c r="P60" s="11" t="s">
        <v>5</v>
      </c>
      <c r="Q60" s="11">
        <f>SUM(C60:P60)</f>
        <v>23</v>
      </c>
      <c r="R60" s="23">
        <f>SUMIF(T60:AA60,"&gt;0")</f>
        <v>23</v>
      </c>
      <c r="S60" s="19">
        <f t="shared" si="11"/>
      </c>
      <c r="T60" s="15">
        <f t="shared" si="1"/>
        <v>12</v>
      </c>
      <c r="U60" s="15">
        <f t="shared" si="2"/>
        <v>11</v>
      </c>
      <c r="V60" s="15" t="e">
        <f t="shared" si="3"/>
        <v>#NUM!</v>
      </c>
      <c r="W60" s="15" t="e">
        <f t="shared" si="4"/>
        <v>#NUM!</v>
      </c>
      <c r="X60" s="15" t="e">
        <f t="shared" si="5"/>
        <v>#NUM!</v>
      </c>
      <c r="Y60" s="15" t="e">
        <f t="shared" si="6"/>
        <v>#NUM!</v>
      </c>
      <c r="Z60" s="15" t="e">
        <f t="shared" si="7"/>
        <v>#NUM!</v>
      </c>
      <c r="AA60" s="15" t="e">
        <f t="shared" si="8"/>
        <v>#NUM!</v>
      </c>
      <c r="AB60" s="16" t="s">
        <v>3</v>
      </c>
      <c r="AC60" s="11" t="e">
        <f>VLOOKUP(B60,prot!A:H,8,FALSE)</f>
        <v>#N/A</v>
      </c>
      <c r="AD60" s="17" t="b">
        <f t="shared" si="12"/>
        <v>1</v>
      </c>
      <c r="AE60" s="18">
        <f>IF(AD60,0,AC60)</f>
        <v>0</v>
      </c>
    </row>
    <row r="61" spans="1:31" ht="12.75">
      <c r="A61" s="24">
        <v>57</v>
      </c>
      <c r="B61" s="39" t="s">
        <v>103</v>
      </c>
      <c r="C61" s="11" t="s">
        <v>5</v>
      </c>
      <c r="D61" s="11" t="s">
        <v>5</v>
      </c>
      <c r="E61" s="11"/>
      <c r="F61" s="11"/>
      <c r="G61" s="11" t="s">
        <v>5</v>
      </c>
      <c r="H61" s="11" t="s">
        <v>5</v>
      </c>
      <c r="I61" s="11" t="s">
        <v>5</v>
      </c>
      <c r="J61" s="11">
        <v>9</v>
      </c>
      <c r="K61" s="11" t="s">
        <v>5</v>
      </c>
      <c r="L61" s="11" t="s">
        <v>5</v>
      </c>
      <c r="M61" s="11" t="s">
        <v>5</v>
      </c>
      <c r="N61" s="11" t="s">
        <v>5</v>
      </c>
      <c r="O61" s="11">
        <v>13</v>
      </c>
      <c r="P61" s="11" t="s">
        <v>5</v>
      </c>
      <c r="Q61" s="11">
        <f>SUM(C61:P61)</f>
        <v>22</v>
      </c>
      <c r="R61" s="23">
        <f>SUMIF(T61:AA61,"&gt;0")</f>
        <v>22</v>
      </c>
      <c r="S61" s="19">
        <f t="shared" si="11"/>
      </c>
      <c r="T61" s="15">
        <f t="shared" si="1"/>
        <v>13</v>
      </c>
      <c r="U61" s="15">
        <f t="shared" si="2"/>
        <v>9</v>
      </c>
      <c r="V61" s="15" t="e">
        <f t="shared" si="3"/>
        <v>#NUM!</v>
      </c>
      <c r="W61" s="15" t="e">
        <f t="shared" si="4"/>
        <v>#NUM!</v>
      </c>
      <c r="X61" s="15" t="e">
        <f t="shared" si="5"/>
        <v>#NUM!</v>
      </c>
      <c r="Y61" s="15" t="e">
        <f t="shared" si="6"/>
        <v>#NUM!</v>
      </c>
      <c r="Z61" s="15" t="e">
        <f t="shared" si="7"/>
        <v>#NUM!</v>
      </c>
      <c r="AA61" s="15" t="e">
        <f t="shared" si="8"/>
        <v>#NUM!</v>
      </c>
      <c r="AB61" s="16" t="s">
        <v>3</v>
      </c>
      <c r="AC61" s="11" t="e">
        <f>VLOOKUP(B61,prot!A:H,8,FALSE)</f>
        <v>#N/A</v>
      </c>
      <c r="AD61" s="17" t="b">
        <f t="shared" si="12"/>
        <v>1</v>
      </c>
      <c r="AE61" s="18">
        <f>IF(AD61,0,AC61)</f>
        <v>0</v>
      </c>
    </row>
    <row r="62" spans="1:31" ht="12.75">
      <c r="A62" s="24">
        <v>58</v>
      </c>
      <c r="B62" s="5" t="s">
        <v>119</v>
      </c>
      <c r="C62" s="11" t="s">
        <v>5</v>
      </c>
      <c r="D62" s="11" t="s">
        <v>5</v>
      </c>
      <c r="E62" s="11"/>
      <c r="F62" s="11"/>
      <c r="G62" s="11" t="s">
        <v>5</v>
      </c>
      <c r="H62" s="11" t="s">
        <v>5</v>
      </c>
      <c r="I62" s="11" t="s">
        <v>5</v>
      </c>
      <c r="J62" s="11" t="s">
        <v>5</v>
      </c>
      <c r="K62" s="11" t="s">
        <v>5</v>
      </c>
      <c r="L62" s="11" t="s">
        <v>5</v>
      </c>
      <c r="M62" s="11" t="s">
        <v>5</v>
      </c>
      <c r="N62" s="11">
        <v>6</v>
      </c>
      <c r="O62" s="11">
        <v>15</v>
      </c>
      <c r="P62" s="11" t="s">
        <v>5</v>
      </c>
      <c r="Q62" s="11">
        <f>SUM(C62:P62)</f>
        <v>21</v>
      </c>
      <c r="R62" s="23">
        <f>SUMIF(T62:AA62,"&gt;0")</f>
        <v>21</v>
      </c>
      <c r="S62" s="19">
        <f t="shared" si="11"/>
      </c>
      <c r="T62" s="15">
        <f t="shared" si="1"/>
        <v>15</v>
      </c>
      <c r="U62" s="15">
        <f t="shared" si="2"/>
        <v>6</v>
      </c>
      <c r="V62" s="15" t="e">
        <f t="shared" si="3"/>
        <v>#NUM!</v>
      </c>
      <c r="W62" s="15" t="e">
        <f t="shared" si="4"/>
        <v>#NUM!</v>
      </c>
      <c r="X62" s="15" t="e">
        <f t="shared" si="5"/>
        <v>#NUM!</v>
      </c>
      <c r="Y62" s="15" t="e">
        <f t="shared" si="6"/>
        <v>#NUM!</v>
      </c>
      <c r="Z62" s="15" t="e">
        <f t="shared" si="7"/>
        <v>#NUM!</v>
      </c>
      <c r="AA62" s="15" t="e">
        <f t="shared" si="8"/>
        <v>#NUM!</v>
      </c>
      <c r="AB62" s="16" t="s">
        <v>3</v>
      </c>
      <c r="AC62" s="11" t="e">
        <f>VLOOKUP(B62,prot!A:H,8,FALSE)</f>
        <v>#N/A</v>
      </c>
      <c r="AD62" s="17" t="b">
        <f t="shared" si="12"/>
        <v>1</v>
      </c>
      <c r="AE62" s="18">
        <f>IF(AD62,0,AC62)</f>
        <v>0</v>
      </c>
    </row>
    <row r="63" spans="1:31" ht="12.75">
      <c r="A63" s="24">
        <v>59</v>
      </c>
      <c r="B63" s="5" t="s">
        <v>115</v>
      </c>
      <c r="C63" s="11" t="s">
        <v>5</v>
      </c>
      <c r="D63" s="11" t="s">
        <v>5</v>
      </c>
      <c r="E63" s="11"/>
      <c r="F63" s="11"/>
      <c r="G63" s="11" t="s">
        <v>5</v>
      </c>
      <c r="H63" s="11" t="s">
        <v>5</v>
      </c>
      <c r="I63" s="11" t="s">
        <v>5</v>
      </c>
      <c r="J63" s="11" t="s">
        <v>5</v>
      </c>
      <c r="K63" s="11" t="s">
        <v>5</v>
      </c>
      <c r="L63" s="11" t="s">
        <v>5</v>
      </c>
      <c r="M63" s="11" t="s">
        <v>5</v>
      </c>
      <c r="N63" s="11">
        <v>20</v>
      </c>
      <c r="O63" s="11" t="s">
        <v>5</v>
      </c>
      <c r="P63" s="11" t="s">
        <v>5</v>
      </c>
      <c r="Q63" s="11">
        <f>SUM(C63:P63)</f>
        <v>20</v>
      </c>
      <c r="R63" s="23">
        <f>SUMIF(T63:AA63,"&gt;0")</f>
        <v>20</v>
      </c>
      <c r="S63" s="19">
        <f t="shared" si="11"/>
      </c>
      <c r="T63" s="15">
        <f t="shared" si="1"/>
        <v>20</v>
      </c>
      <c r="U63" s="15" t="e">
        <f t="shared" si="2"/>
        <v>#NUM!</v>
      </c>
      <c r="V63" s="15" t="e">
        <f t="shared" si="3"/>
        <v>#NUM!</v>
      </c>
      <c r="W63" s="15" t="e">
        <f t="shared" si="4"/>
        <v>#NUM!</v>
      </c>
      <c r="X63" s="15" t="e">
        <f t="shared" si="5"/>
        <v>#NUM!</v>
      </c>
      <c r="Y63" s="15" t="e">
        <f t="shared" si="6"/>
        <v>#NUM!</v>
      </c>
      <c r="Z63" s="15" t="e">
        <f t="shared" si="7"/>
        <v>#NUM!</v>
      </c>
      <c r="AA63" s="15" t="e">
        <f t="shared" si="8"/>
        <v>#NUM!</v>
      </c>
      <c r="AB63" s="16" t="s">
        <v>3</v>
      </c>
      <c r="AC63" s="11" t="e">
        <f>VLOOKUP(B63,prot!A:H,8,FALSE)</f>
        <v>#N/A</v>
      </c>
      <c r="AD63" s="17" t="b">
        <f aca="true" t="shared" si="14" ref="AD63:AD70">ISERROR(AC63)</f>
        <v>1</v>
      </c>
      <c r="AE63" s="18">
        <f aca="true" t="shared" si="15" ref="AE63:AE70">IF(AD63,0,AC63)</f>
        <v>0</v>
      </c>
    </row>
    <row r="64" spans="1:31" ht="12.75">
      <c r="A64" s="24">
        <v>60</v>
      </c>
      <c r="B64" s="29" t="s">
        <v>120</v>
      </c>
      <c r="C64" s="11" t="s">
        <v>5</v>
      </c>
      <c r="D64" s="11" t="s">
        <v>5</v>
      </c>
      <c r="E64" s="11"/>
      <c r="F64" s="11"/>
      <c r="G64" s="11" t="s">
        <v>5</v>
      </c>
      <c r="H64" s="11" t="s">
        <v>5</v>
      </c>
      <c r="I64" s="11" t="s">
        <v>5</v>
      </c>
      <c r="J64" s="11" t="s">
        <v>5</v>
      </c>
      <c r="K64" s="11" t="s">
        <v>5</v>
      </c>
      <c r="L64" s="11" t="s">
        <v>5</v>
      </c>
      <c r="M64" s="11" t="s">
        <v>5</v>
      </c>
      <c r="N64" s="11">
        <v>5</v>
      </c>
      <c r="O64" s="11">
        <v>12</v>
      </c>
      <c r="P64" s="11" t="s">
        <v>5</v>
      </c>
      <c r="Q64" s="11">
        <f>SUM(C64:P64)</f>
        <v>17</v>
      </c>
      <c r="R64" s="23">
        <f>SUMIF(T64:AA64,"&gt;0")</f>
        <v>17</v>
      </c>
      <c r="S64" s="19">
        <f t="shared" si="11"/>
      </c>
      <c r="T64" s="15">
        <f t="shared" si="1"/>
        <v>12</v>
      </c>
      <c r="U64" s="15">
        <f t="shared" si="2"/>
        <v>5</v>
      </c>
      <c r="V64" s="15" t="e">
        <f t="shared" si="3"/>
        <v>#NUM!</v>
      </c>
      <c r="W64" s="15" t="e">
        <f t="shared" si="4"/>
        <v>#NUM!</v>
      </c>
      <c r="X64" s="15" t="e">
        <f t="shared" si="5"/>
        <v>#NUM!</v>
      </c>
      <c r="Y64" s="15" t="e">
        <f t="shared" si="6"/>
        <v>#NUM!</v>
      </c>
      <c r="Z64" s="15" t="e">
        <f t="shared" si="7"/>
        <v>#NUM!</v>
      </c>
      <c r="AA64" s="15" t="e">
        <f t="shared" si="8"/>
        <v>#NUM!</v>
      </c>
      <c r="AB64" s="16" t="s">
        <v>3</v>
      </c>
      <c r="AC64" s="11" t="e">
        <f>VLOOKUP(B64,prot!A:H,8,FALSE)</f>
        <v>#N/A</v>
      </c>
      <c r="AD64" s="17" t="b">
        <f t="shared" si="14"/>
        <v>1</v>
      </c>
      <c r="AE64" s="18">
        <f t="shared" si="15"/>
        <v>0</v>
      </c>
    </row>
    <row r="65" spans="1:31" ht="12.75">
      <c r="A65" s="24">
        <v>61</v>
      </c>
      <c r="B65" s="39" t="s">
        <v>32</v>
      </c>
      <c r="C65" s="11" t="s">
        <v>5</v>
      </c>
      <c r="D65" s="11">
        <v>14</v>
      </c>
      <c r="E65" s="11" t="s">
        <v>5</v>
      </c>
      <c r="F65" s="11" t="s">
        <v>5</v>
      </c>
      <c r="G65" s="11" t="s">
        <v>5</v>
      </c>
      <c r="H65" s="11" t="s">
        <v>5</v>
      </c>
      <c r="I65" s="11" t="s">
        <v>5</v>
      </c>
      <c r="J65" s="11" t="s">
        <v>5</v>
      </c>
      <c r="K65" s="11" t="s">
        <v>5</v>
      </c>
      <c r="L65" s="11" t="s">
        <v>5</v>
      </c>
      <c r="M65" s="11" t="s">
        <v>5</v>
      </c>
      <c r="N65" s="11" t="s">
        <v>5</v>
      </c>
      <c r="O65" s="11" t="s">
        <v>5</v>
      </c>
      <c r="P65" s="11" t="s">
        <v>5</v>
      </c>
      <c r="Q65" s="11">
        <f>SUM(C65:P65)</f>
        <v>14</v>
      </c>
      <c r="R65" s="23">
        <f>SUMIF(T65:AA65,"&gt;0")</f>
        <v>14</v>
      </c>
      <c r="S65" s="19">
        <f t="shared" si="11"/>
      </c>
      <c r="T65" s="15">
        <f t="shared" si="1"/>
        <v>14</v>
      </c>
      <c r="U65" s="15" t="e">
        <f t="shared" si="2"/>
        <v>#NUM!</v>
      </c>
      <c r="V65" s="15" t="e">
        <f t="shared" si="3"/>
        <v>#NUM!</v>
      </c>
      <c r="W65" s="15" t="e">
        <f t="shared" si="4"/>
        <v>#NUM!</v>
      </c>
      <c r="X65" s="15" t="e">
        <f t="shared" si="5"/>
        <v>#NUM!</v>
      </c>
      <c r="Y65" s="15" t="e">
        <f t="shared" si="6"/>
        <v>#NUM!</v>
      </c>
      <c r="Z65" s="15" t="e">
        <f t="shared" si="7"/>
        <v>#NUM!</v>
      </c>
      <c r="AA65" s="15" t="e">
        <f t="shared" si="8"/>
        <v>#NUM!</v>
      </c>
      <c r="AB65" s="16" t="s">
        <v>3</v>
      </c>
      <c r="AC65" s="11" t="e">
        <f>VLOOKUP(B65,prot!A:H,8,FALSE)</f>
        <v>#N/A</v>
      </c>
      <c r="AD65" s="17" t="b">
        <f t="shared" si="14"/>
        <v>1</v>
      </c>
      <c r="AE65" s="18">
        <f t="shared" si="15"/>
        <v>0</v>
      </c>
    </row>
    <row r="66" spans="1:31" ht="12.75">
      <c r="A66" s="24">
        <v>62</v>
      </c>
      <c r="B66" t="s">
        <v>123</v>
      </c>
      <c r="C66" s="11" t="s">
        <v>5</v>
      </c>
      <c r="D66" s="11" t="s">
        <v>5</v>
      </c>
      <c r="E66" s="11"/>
      <c r="F66" s="11"/>
      <c r="G66" s="11" t="s">
        <v>5</v>
      </c>
      <c r="H66" s="11" t="s">
        <v>5</v>
      </c>
      <c r="I66" s="11" t="s">
        <v>5</v>
      </c>
      <c r="J66" s="11" t="s">
        <v>5</v>
      </c>
      <c r="K66" s="11" t="s">
        <v>5</v>
      </c>
      <c r="L66" s="11" t="s">
        <v>5</v>
      </c>
      <c r="M66" s="11" t="s">
        <v>5</v>
      </c>
      <c r="N66" s="11" t="s">
        <v>5</v>
      </c>
      <c r="O66" s="11">
        <v>14</v>
      </c>
      <c r="P66" s="11" t="s">
        <v>5</v>
      </c>
      <c r="Q66" s="11">
        <f>SUM(C66:P66)</f>
        <v>14</v>
      </c>
      <c r="R66" s="23">
        <f>SUMIF(T66:AA66,"&gt;0")</f>
        <v>14</v>
      </c>
      <c r="S66" s="19">
        <f t="shared" si="11"/>
      </c>
      <c r="T66" s="15">
        <f t="shared" si="1"/>
        <v>14</v>
      </c>
      <c r="U66" s="15" t="e">
        <f t="shared" si="2"/>
        <v>#NUM!</v>
      </c>
      <c r="V66" s="15" t="e">
        <f t="shared" si="3"/>
        <v>#NUM!</v>
      </c>
      <c r="W66" s="15" t="e">
        <f t="shared" si="4"/>
        <v>#NUM!</v>
      </c>
      <c r="X66" s="15" t="e">
        <f t="shared" si="5"/>
        <v>#NUM!</v>
      </c>
      <c r="Y66" s="15" t="e">
        <f t="shared" si="6"/>
        <v>#NUM!</v>
      </c>
      <c r="Z66" s="15" t="e">
        <f t="shared" si="7"/>
        <v>#NUM!</v>
      </c>
      <c r="AA66" s="15" t="e">
        <f t="shared" si="8"/>
        <v>#NUM!</v>
      </c>
      <c r="AB66" s="16" t="s">
        <v>3</v>
      </c>
      <c r="AC66" s="11" t="e">
        <f>VLOOKUP(B66,prot!A:H,8,FALSE)</f>
        <v>#N/A</v>
      </c>
      <c r="AD66" s="17" t="b">
        <f t="shared" si="14"/>
        <v>1</v>
      </c>
      <c r="AE66" s="18">
        <f t="shared" si="15"/>
        <v>0</v>
      </c>
    </row>
    <row r="67" spans="1:31" ht="12.75">
      <c r="A67" s="24">
        <v>63</v>
      </c>
      <c r="B67" s="29" t="s">
        <v>117</v>
      </c>
      <c r="C67" s="11" t="s">
        <v>5</v>
      </c>
      <c r="D67" s="11" t="s">
        <v>5</v>
      </c>
      <c r="E67" s="11"/>
      <c r="F67" s="11"/>
      <c r="G67" s="11" t="s">
        <v>5</v>
      </c>
      <c r="H67" s="11" t="s">
        <v>5</v>
      </c>
      <c r="I67" s="11" t="s">
        <v>5</v>
      </c>
      <c r="J67" s="11" t="s">
        <v>5</v>
      </c>
      <c r="K67" s="11" t="s">
        <v>5</v>
      </c>
      <c r="L67" s="11" t="s">
        <v>5</v>
      </c>
      <c r="M67" s="11" t="s">
        <v>5</v>
      </c>
      <c r="N67" s="11">
        <v>10</v>
      </c>
      <c r="O67" s="11" t="s">
        <v>5</v>
      </c>
      <c r="P67" s="11" t="s">
        <v>5</v>
      </c>
      <c r="Q67" s="11">
        <f>SUM(C67:P67)</f>
        <v>10</v>
      </c>
      <c r="R67" s="23">
        <f>SUMIF(T67:AA67,"&gt;0")</f>
        <v>10</v>
      </c>
      <c r="S67" s="19">
        <f t="shared" si="11"/>
      </c>
      <c r="T67" s="15">
        <f t="shared" si="1"/>
        <v>10</v>
      </c>
      <c r="U67" s="15" t="e">
        <f t="shared" si="2"/>
        <v>#NUM!</v>
      </c>
      <c r="V67" s="15" t="e">
        <f t="shared" si="3"/>
        <v>#NUM!</v>
      </c>
      <c r="W67" s="15" t="e">
        <f t="shared" si="4"/>
        <v>#NUM!</v>
      </c>
      <c r="X67" s="15" t="e">
        <f t="shared" si="5"/>
        <v>#NUM!</v>
      </c>
      <c r="Y67" s="15" t="e">
        <f t="shared" si="6"/>
        <v>#NUM!</v>
      </c>
      <c r="Z67" s="15" t="e">
        <f t="shared" si="7"/>
        <v>#NUM!</v>
      </c>
      <c r="AA67" s="15" t="e">
        <f t="shared" si="8"/>
        <v>#NUM!</v>
      </c>
      <c r="AB67" s="16" t="s">
        <v>3</v>
      </c>
      <c r="AC67" s="11" t="e">
        <f>VLOOKUP(B67,prot!A:H,8,FALSE)</f>
        <v>#N/A</v>
      </c>
      <c r="AD67" s="17" t="b">
        <f t="shared" si="14"/>
        <v>1</v>
      </c>
      <c r="AE67" s="18">
        <f t="shared" si="15"/>
        <v>0</v>
      </c>
    </row>
    <row r="68" spans="1:31" ht="12.75">
      <c r="A68" s="24">
        <v>64</v>
      </c>
      <c r="B68" s="5" t="s">
        <v>118</v>
      </c>
      <c r="C68" s="11" t="s">
        <v>5</v>
      </c>
      <c r="D68" s="11" t="s">
        <v>5</v>
      </c>
      <c r="E68" s="11"/>
      <c r="F68" s="11"/>
      <c r="G68" s="11" t="s">
        <v>5</v>
      </c>
      <c r="H68" s="11" t="s">
        <v>5</v>
      </c>
      <c r="I68" s="11" t="s">
        <v>5</v>
      </c>
      <c r="J68" s="11" t="s">
        <v>5</v>
      </c>
      <c r="K68" s="11" t="s">
        <v>5</v>
      </c>
      <c r="L68" s="11" t="s">
        <v>5</v>
      </c>
      <c r="M68" s="11" t="s">
        <v>5</v>
      </c>
      <c r="N68" s="11">
        <v>8</v>
      </c>
      <c r="O68" s="11" t="s">
        <v>5</v>
      </c>
      <c r="P68" s="11" t="s">
        <v>5</v>
      </c>
      <c r="Q68" s="11">
        <f>SUM(C68:P68)</f>
        <v>8</v>
      </c>
      <c r="R68" s="23">
        <f>SUMIF(T68:AA68,"&gt;0")</f>
        <v>8</v>
      </c>
      <c r="S68" s="19">
        <f aca="true" t="shared" si="16" ref="S68:S80">IF(AE68=0,"",AE68)</f>
      </c>
      <c r="T68" s="15">
        <f t="shared" si="1"/>
        <v>8</v>
      </c>
      <c r="U68" s="15" t="e">
        <f t="shared" si="2"/>
        <v>#NUM!</v>
      </c>
      <c r="V68" s="15" t="e">
        <f t="shared" si="3"/>
        <v>#NUM!</v>
      </c>
      <c r="W68" s="15" t="e">
        <f t="shared" si="4"/>
        <v>#NUM!</v>
      </c>
      <c r="X68" s="15" t="e">
        <f t="shared" si="5"/>
        <v>#NUM!</v>
      </c>
      <c r="Y68" s="15" t="e">
        <f t="shared" si="6"/>
        <v>#NUM!</v>
      </c>
      <c r="Z68" s="15" t="e">
        <f t="shared" si="7"/>
        <v>#NUM!</v>
      </c>
      <c r="AA68" s="15" t="e">
        <f t="shared" si="8"/>
        <v>#NUM!</v>
      </c>
      <c r="AB68" s="16" t="s">
        <v>3</v>
      </c>
      <c r="AC68" s="11" t="e">
        <f>VLOOKUP(B68,prot!A:H,8,FALSE)</f>
        <v>#N/A</v>
      </c>
      <c r="AD68" s="17" t="b">
        <f t="shared" si="14"/>
        <v>1</v>
      </c>
      <c r="AE68" s="18">
        <f t="shared" si="15"/>
        <v>0</v>
      </c>
    </row>
    <row r="69" spans="1:31" ht="12.75">
      <c r="A69" s="24">
        <v>65</v>
      </c>
      <c r="B69" s="28" t="s">
        <v>104</v>
      </c>
      <c r="C69" s="11" t="s">
        <v>5</v>
      </c>
      <c r="D69" s="11" t="s">
        <v>5</v>
      </c>
      <c r="E69" s="11"/>
      <c r="F69" s="11"/>
      <c r="G69" s="11" t="s">
        <v>5</v>
      </c>
      <c r="H69" s="11" t="s">
        <v>5</v>
      </c>
      <c r="I69" s="11" t="s">
        <v>5</v>
      </c>
      <c r="J69" s="11">
        <v>6</v>
      </c>
      <c r="K69" s="11" t="s">
        <v>5</v>
      </c>
      <c r="L69" s="11" t="s">
        <v>5</v>
      </c>
      <c r="M69" s="11" t="s">
        <v>5</v>
      </c>
      <c r="N69" s="11" t="s">
        <v>5</v>
      </c>
      <c r="O69" s="11" t="s">
        <v>5</v>
      </c>
      <c r="P69" s="11" t="s">
        <v>5</v>
      </c>
      <c r="Q69" s="11">
        <f>SUM(C69:P69)</f>
        <v>6</v>
      </c>
      <c r="R69" s="23">
        <f>SUMIF(T69:AA69,"&gt;0")</f>
        <v>6</v>
      </c>
      <c r="S69" s="19">
        <f t="shared" si="16"/>
      </c>
      <c r="T69" s="15">
        <f t="shared" si="1"/>
        <v>6</v>
      </c>
      <c r="U69" s="15" t="e">
        <f t="shared" si="2"/>
        <v>#NUM!</v>
      </c>
      <c r="V69" s="15" t="e">
        <f t="shared" si="3"/>
        <v>#NUM!</v>
      </c>
      <c r="W69" s="15" t="e">
        <f t="shared" si="4"/>
        <v>#NUM!</v>
      </c>
      <c r="X69" s="15" t="e">
        <f t="shared" si="5"/>
        <v>#NUM!</v>
      </c>
      <c r="Y69" s="15" t="e">
        <f t="shared" si="6"/>
        <v>#NUM!</v>
      </c>
      <c r="Z69" s="15" t="e">
        <f t="shared" si="7"/>
        <v>#NUM!</v>
      </c>
      <c r="AA69" s="15" t="e">
        <f t="shared" si="8"/>
        <v>#NUM!</v>
      </c>
      <c r="AB69" s="16" t="s">
        <v>3</v>
      </c>
      <c r="AC69" s="11" t="e">
        <f>VLOOKUP(B69,prot!A:H,8,FALSE)</f>
        <v>#N/A</v>
      </c>
      <c r="AD69" s="17" t="b">
        <f t="shared" si="14"/>
        <v>1</v>
      </c>
      <c r="AE69" s="18">
        <f t="shared" si="15"/>
        <v>0</v>
      </c>
    </row>
    <row r="70" spans="1:31" ht="12.75" hidden="1">
      <c r="A70" s="24">
        <v>66</v>
      </c>
      <c r="B70" s="35" t="s">
        <v>43</v>
      </c>
      <c r="C70" s="11" t="s">
        <v>5</v>
      </c>
      <c r="D70" s="11" t="s">
        <v>5</v>
      </c>
      <c r="E70" s="11"/>
      <c r="F70" s="11"/>
      <c r="G70" s="11" t="s">
        <v>5</v>
      </c>
      <c r="H70" s="11" t="s">
        <v>5</v>
      </c>
      <c r="I70" s="11" t="s">
        <v>5</v>
      </c>
      <c r="J70" s="11" t="s">
        <v>5</v>
      </c>
      <c r="K70" s="11" t="s">
        <v>5</v>
      </c>
      <c r="L70" s="11" t="s">
        <v>5</v>
      </c>
      <c r="M70" s="11" t="s">
        <v>5</v>
      </c>
      <c r="N70" s="11" t="s">
        <v>5</v>
      </c>
      <c r="O70" s="11" t="s">
        <v>5</v>
      </c>
      <c r="P70" s="11">
        <v>21</v>
      </c>
      <c r="Q70" s="11">
        <f>SUM(C70:P70)</f>
        <v>21</v>
      </c>
      <c r="R70" s="23">
        <f>SUMIF(T70:AA70,"&gt;0")</f>
        <v>21</v>
      </c>
      <c r="S70" s="19">
        <f t="shared" si="16"/>
      </c>
      <c r="T70" s="15">
        <f aca="true" t="shared" si="17" ref="T70:T109">LARGE($C70:$P70,1)</f>
        <v>21</v>
      </c>
      <c r="U70" s="15" t="e">
        <f aca="true" t="shared" si="18" ref="U70:U109">LARGE($C70:$P70,2)</f>
        <v>#NUM!</v>
      </c>
      <c r="V70" s="15" t="e">
        <f aca="true" t="shared" si="19" ref="V70:V109">LARGE($C70:$P70,3)</f>
        <v>#NUM!</v>
      </c>
      <c r="W70" s="15" t="e">
        <f aca="true" t="shared" si="20" ref="W70:W109">LARGE($C70:$P70,4)</f>
        <v>#NUM!</v>
      </c>
      <c r="X70" s="15" t="e">
        <f aca="true" t="shared" si="21" ref="X70:X109">LARGE($C70:$P70,5)</f>
        <v>#NUM!</v>
      </c>
      <c r="Y70" s="15" t="e">
        <f aca="true" t="shared" si="22" ref="Y70:Y109">LARGE($C70:$P70,6)</f>
        <v>#NUM!</v>
      </c>
      <c r="Z70" s="15" t="e">
        <f aca="true" t="shared" si="23" ref="Z70:Z109">LARGE($C70:$P70,7)</f>
        <v>#NUM!</v>
      </c>
      <c r="AA70" s="15" t="e">
        <f aca="true" t="shared" si="24" ref="AA70:AA109">LARGE($C70:$P70,8)</f>
        <v>#NUM!</v>
      </c>
      <c r="AB70" s="16" t="s">
        <v>3</v>
      </c>
      <c r="AC70" s="11" t="e">
        <f>VLOOKUP(B70,prot!A:H,8,FALSE)</f>
        <v>#N/A</v>
      </c>
      <c r="AD70" s="17" t="b">
        <f t="shared" si="14"/>
        <v>1</v>
      </c>
      <c r="AE70" s="18">
        <f t="shared" si="15"/>
        <v>0</v>
      </c>
    </row>
    <row r="71" spans="1:31" ht="12.75" hidden="1">
      <c r="A71" s="24">
        <v>67</v>
      </c>
      <c r="B71" s="32" t="s">
        <v>48</v>
      </c>
      <c r="C71" s="11" t="s">
        <v>5</v>
      </c>
      <c r="D71" s="11" t="s">
        <v>5</v>
      </c>
      <c r="E71" s="11"/>
      <c r="F71" s="11"/>
      <c r="G71" s="11" t="s">
        <v>5</v>
      </c>
      <c r="H71" s="11" t="s">
        <v>5</v>
      </c>
      <c r="I71" s="11" t="s">
        <v>5</v>
      </c>
      <c r="J71" s="11" t="s">
        <v>5</v>
      </c>
      <c r="K71" s="11" t="s">
        <v>5</v>
      </c>
      <c r="L71" s="11" t="s">
        <v>5</v>
      </c>
      <c r="M71" s="11" t="s">
        <v>5</v>
      </c>
      <c r="N71" s="11" t="s">
        <v>5</v>
      </c>
      <c r="O71" s="11" t="s">
        <v>5</v>
      </c>
      <c r="P71" s="11" t="s">
        <v>5</v>
      </c>
      <c r="Q71" s="11">
        <f>SUM(C71:P71)</f>
        <v>0</v>
      </c>
      <c r="R71" s="23">
        <f>SUMIF(T71:AA71,"&gt;0")</f>
        <v>0</v>
      </c>
      <c r="S71" s="19">
        <f t="shared" si="16"/>
      </c>
      <c r="T71" s="15" t="e">
        <f t="shared" si="17"/>
        <v>#NUM!</v>
      </c>
      <c r="U71" s="15" t="e">
        <f t="shared" si="18"/>
        <v>#NUM!</v>
      </c>
      <c r="V71" s="15" t="e">
        <f t="shared" si="19"/>
        <v>#NUM!</v>
      </c>
      <c r="W71" s="15" t="e">
        <f t="shared" si="20"/>
        <v>#NUM!</v>
      </c>
      <c r="X71" s="15" t="e">
        <f t="shared" si="21"/>
        <v>#NUM!</v>
      </c>
      <c r="Y71" s="15" t="e">
        <f t="shared" si="22"/>
        <v>#NUM!</v>
      </c>
      <c r="Z71" s="15" t="e">
        <f t="shared" si="23"/>
        <v>#NUM!</v>
      </c>
      <c r="AA71" s="15" t="e">
        <f t="shared" si="24"/>
        <v>#NUM!</v>
      </c>
      <c r="AB71" s="16" t="s">
        <v>3</v>
      </c>
      <c r="AC71" s="11" t="e">
        <f>VLOOKUP(B71,prot!A:H,8,FALSE)</f>
        <v>#N/A</v>
      </c>
      <c r="AD71" s="17" t="b">
        <f>ISERROR(AC71)</f>
        <v>1</v>
      </c>
      <c r="AE71" s="18">
        <f>IF(AD71,0,AC71)</f>
        <v>0</v>
      </c>
    </row>
    <row r="72" spans="1:31" ht="12.75" hidden="1">
      <c r="A72" s="24">
        <v>68</v>
      </c>
      <c r="B72" s="34" t="s">
        <v>61</v>
      </c>
      <c r="C72" s="11" t="s">
        <v>5</v>
      </c>
      <c r="D72" s="11" t="s">
        <v>5</v>
      </c>
      <c r="E72" s="11"/>
      <c r="F72" s="11"/>
      <c r="G72" s="11" t="s">
        <v>5</v>
      </c>
      <c r="H72" s="11" t="s">
        <v>5</v>
      </c>
      <c r="I72" s="11" t="s">
        <v>5</v>
      </c>
      <c r="J72" s="11" t="s">
        <v>5</v>
      </c>
      <c r="K72" s="11" t="s">
        <v>5</v>
      </c>
      <c r="L72" s="11" t="s">
        <v>5</v>
      </c>
      <c r="M72" s="11" t="s">
        <v>5</v>
      </c>
      <c r="N72" s="11" t="s">
        <v>5</v>
      </c>
      <c r="O72" s="11" t="s">
        <v>5</v>
      </c>
      <c r="P72" s="11" t="s">
        <v>5</v>
      </c>
      <c r="Q72" s="11">
        <f>SUM(C72:P72)</f>
        <v>0</v>
      </c>
      <c r="R72" s="23">
        <f>SUMIF(T72:AA72,"&gt;0")</f>
        <v>0</v>
      </c>
      <c r="S72" s="19">
        <f t="shared" si="16"/>
      </c>
      <c r="T72" s="15" t="e">
        <f t="shared" si="17"/>
        <v>#NUM!</v>
      </c>
      <c r="U72" s="15" t="e">
        <f t="shared" si="18"/>
        <v>#NUM!</v>
      </c>
      <c r="V72" s="15" t="e">
        <f t="shared" si="19"/>
        <v>#NUM!</v>
      </c>
      <c r="W72" s="15" t="e">
        <f t="shared" si="20"/>
        <v>#NUM!</v>
      </c>
      <c r="X72" s="15" t="e">
        <f t="shared" si="21"/>
        <v>#NUM!</v>
      </c>
      <c r="Y72" s="15" t="e">
        <f t="shared" si="22"/>
        <v>#NUM!</v>
      </c>
      <c r="Z72" s="15" t="e">
        <f t="shared" si="23"/>
        <v>#NUM!</v>
      </c>
      <c r="AA72" s="15" t="e">
        <f t="shared" si="24"/>
        <v>#NUM!</v>
      </c>
      <c r="AB72" s="16" t="s">
        <v>3</v>
      </c>
      <c r="AC72" s="11" t="e">
        <f>VLOOKUP(B72,prot!A:H,8,FALSE)</f>
        <v>#N/A</v>
      </c>
      <c r="AD72" s="17" t="b">
        <f>ISERROR(AC72)</f>
        <v>1</v>
      </c>
      <c r="AE72" s="18">
        <f>IF(AD72,0,AC72)</f>
        <v>0</v>
      </c>
    </row>
    <row r="73" spans="1:31" ht="12.75" hidden="1">
      <c r="A73" s="24">
        <v>69</v>
      </c>
      <c r="B73" s="20" t="s">
        <v>60</v>
      </c>
      <c r="C73" s="11" t="s">
        <v>5</v>
      </c>
      <c r="D73" s="11" t="s">
        <v>5</v>
      </c>
      <c r="E73" s="11"/>
      <c r="F73" s="11"/>
      <c r="G73" s="11" t="s">
        <v>5</v>
      </c>
      <c r="H73" s="11" t="s">
        <v>5</v>
      </c>
      <c r="I73" s="11" t="s">
        <v>5</v>
      </c>
      <c r="J73" s="11" t="s">
        <v>5</v>
      </c>
      <c r="K73" s="11" t="s">
        <v>5</v>
      </c>
      <c r="L73" s="11" t="s">
        <v>5</v>
      </c>
      <c r="M73" s="11" t="s">
        <v>5</v>
      </c>
      <c r="N73" s="11" t="s">
        <v>5</v>
      </c>
      <c r="O73" s="11" t="s">
        <v>5</v>
      </c>
      <c r="P73" s="11" t="s">
        <v>5</v>
      </c>
      <c r="Q73" s="11">
        <f>SUM(C73:P73)</f>
        <v>0</v>
      </c>
      <c r="R73" s="23">
        <f>SUMIF(T73:AA73,"&gt;0")</f>
        <v>0</v>
      </c>
      <c r="S73" s="19">
        <f t="shared" si="16"/>
      </c>
      <c r="T73" s="15" t="e">
        <f t="shared" si="17"/>
        <v>#NUM!</v>
      </c>
      <c r="U73" s="15" t="e">
        <f t="shared" si="18"/>
        <v>#NUM!</v>
      </c>
      <c r="V73" s="15" t="e">
        <f t="shared" si="19"/>
        <v>#NUM!</v>
      </c>
      <c r="W73" s="15" t="e">
        <f t="shared" si="20"/>
        <v>#NUM!</v>
      </c>
      <c r="X73" s="15" t="e">
        <f t="shared" si="21"/>
        <v>#NUM!</v>
      </c>
      <c r="Y73" s="15" t="e">
        <f t="shared" si="22"/>
        <v>#NUM!</v>
      </c>
      <c r="Z73" s="15" t="e">
        <f t="shared" si="23"/>
        <v>#NUM!</v>
      </c>
      <c r="AA73" s="15" t="e">
        <f t="shared" si="24"/>
        <v>#NUM!</v>
      </c>
      <c r="AB73" s="16" t="s">
        <v>3</v>
      </c>
      <c r="AC73" s="11" t="e">
        <f>VLOOKUP(B73,prot!A:H,8,FALSE)</f>
        <v>#N/A</v>
      </c>
      <c r="AD73" s="17" t="b">
        <f>ISERROR(AC73)</f>
        <v>1</v>
      </c>
      <c r="AE73" s="18">
        <f>IF(AD73,0,AC73)</f>
        <v>0</v>
      </c>
    </row>
    <row r="74" spans="1:31" ht="18">
      <c r="A74" s="37" t="s">
        <v>22</v>
      </c>
      <c r="B74" s="38"/>
      <c r="C74" s="11" t="s">
        <v>5</v>
      </c>
      <c r="D74" s="11" t="s">
        <v>5</v>
      </c>
      <c r="E74" s="11"/>
      <c r="F74" s="11"/>
      <c r="G74" s="11" t="s">
        <v>5</v>
      </c>
      <c r="H74" s="11" t="s">
        <v>5</v>
      </c>
      <c r="I74" s="11" t="s">
        <v>5</v>
      </c>
      <c r="J74" s="11"/>
      <c r="K74" s="11" t="s">
        <v>5</v>
      </c>
      <c r="L74" s="11" t="s">
        <v>5</v>
      </c>
      <c r="M74" s="11" t="s">
        <v>5</v>
      </c>
      <c r="N74" s="11" t="s">
        <v>5</v>
      </c>
      <c r="O74" s="11" t="s">
        <v>5</v>
      </c>
      <c r="P74" s="11" t="s">
        <v>5</v>
      </c>
      <c r="Q74" s="11">
        <f>SUM(C74:P74)</f>
        <v>0</v>
      </c>
      <c r="R74" s="23"/>
      <c r="S74" s="19">
        <f t="shared" si="16"/>
      </c>
      <c r="T74" s="15" t="e">
        <f t="shared" si="17"/>
        <v>#NUM!</v>
      </c>
      <c r="U74" s="15" t="e">
        <f t="shared" si="18"/>
        <v>#NUM!</v>
      </c>
      <c r="V74" s="15" t="e">
        <f t="shared" si="19"/>
        <v>#NUM!</v>
      </c>
      <c r="W74" s="15" t="e">
        <f t="shared" si="20"/>
        <v>#NUM!</v>
      </c>
      <c r="X74" s="15" t="e">
        <f t="shared" si="21"/>
        <v>#NUM!</v>
      </c>
      <c r="Y74" s="15" t="e">
        <f t="shared" si="22"/>
        <v>#NUM!</v>
      </c>
      <c r="Z74" s="15" t="e">
        <f t="shared" si="23"/>
        <v>#NUM!</v>
      </c>
      <c r="AA74" s="15" t="e">
        <f t="shared" si="24"/>
        <v>#NUM!</v>
      </c>
      <c r="AB74" s="7"/>
      <c r="AC74" s="12"/>
      <c r="AD74" s="4"/>
      <c r="AE74" s="3"/>
    </row>
    <row r="75" spans="1:31" ht="12.75" customHeight="1">
      <c r="A75" s="24">
        <v>1</v>
      </c>
      <c r="B75" s="20" t="s">
        <v>24</v>
      </c>
      <c r="C75" s="11">
        <v>32</v>
      </c>
      <c r="D75" s="11">
        <v>40</v>
      </c>
      <c r="E75" s="11" t="s">
        <v>5</v>
      </c>
      <c r="F75" s="11" t="s">
        <v>5</v>
      </c>
      <c r="G75" s="11" t="s">
        <v>5</v>
      </c>
      <c r="H75" s="11" t="s">
        <v>5</v>
      </c>
      <c r="I75" s="11">
        <v>40</v>
      </c>
      <c r="J75" s="11">
        <v>40</v>
      </c>
      <c r="K75" s="11">
        <v>37</v>
      </c>
      <c r="L75" s="11">
        <v>37</v>
      </c>
      <c r="M75" s="11">
        <v>35</v>
      </c>
      <c r="N75" s="11">
        <v>40</v>
      </c>
      <c r="O75" s="11">
        <v>40</v>
      </c>
      <c r="P75" s="11">
        <v>40</v>
      </c>
      <c r="Q75" s="11">
        <f>SUM(C75:P75)</f>
        <v>381</v>
      </c>
      <c r="R75" s="25">
        <f>SUMIF(T75:AA75,"&gt;0")</f>
        <v>314</v>
      </c>
      <c r="S75" s="19">
        <f t="shared" si="16"/>
      </c>
      <c r="T75" s="15">
        <f t="shared" si="17"/>
        <v>40</v>
      </c>
      <c r="U75" s="15">
        <f t="shared" si="18"/>
        <v>40</v>
      </c>
      <c r="V75" s="15">
        <f t="shared" si="19"/>
        <v>40</v>
      </c>
      <c r="W75" s="15">
        <f t="shared" si="20"/>
        <v>40</v>
      </c>
      <c r="X75" s="15">
        <f t="shared" si="21"/>
        <v>40</v>
      </c>
      <c r="Y75" s="15">
        <f t="shared" si="22"/>
        <v>40</v>
      </c>
      <c r="Z75" s="15">
        <f t="shared" si="23"/>
        <v>37</v>
      </c>
      <c r="AA75" s="15">
        <f t="shared" si="24"/>
        <v>37</v>
      </c>
      <c r="AB75" s="16" t="s">
        <v>3</v>
      </c>
      <c r="AC75" s="11" t="e">
        <f>VLOOKUP(B75,prot!A:H,8,FALSE)</f>
        <v>#N/A</v>
      </c>
      <c r="AD75" s="17" t="b">
        <f>ISERROR(AC75)</f>
        <v>1</v>
      </c>
      <c r="AE75" s="18">
        <f>IF(AD75,0,AC75)</f>
        <v>0</v>
      </c>
    </row>
    <row r="76" spans="1:31" ht="12.75" customHeight="1">
      <c r="A76" s="24">
        <v>2</v>
      </c>
      <c r="B76" s="28" t="s">
        <v>8</v>
      </c>
      <c r="C76" s="11">
        <v>37</v>
      </c>
      <c r="D76" s="11">
        <v>35</v>
      </c>
      <c r="E76" s="11">
        <v>31</v>
      </c>
      <c r="F76" s="11">
        <v>33</v>
      </c>
      <c r="G76" s="11">
        <v>37</v>
      </c>
      <c r="H76" s="11">
        <v>40</v>
      </c>
      <c r="I76" s="11" t="s">
        <v>5</v>
      </c>
      <c r="J76" s="11" t="s">
        <v>5</v>
      </c>
      <c r="K76" s="11">
        <v>40</v>
      </c>
      <c r="L76" s="11">
        <v>40</v>
      </c>
      <c r="M76" s="11">
        <v>40</v>
      </c>
      <c r="N76" s="11" t="s">
        <v>5</v>
      </c>
      <c r="O76" s="11" t="s">
        <v>5</v>
      </c>
      <c r="P76" s="11" t="s">
        <v>5</v>
      </c>
      <c r="Q76" s="11">
        <f>SUM(C76:P76)</f>
        <v>333</v>
      </c>
      <c r="R76" s="25">
        <f>SUMIF(T76:AA76,"&gt;0")</f>
        <v>302</v>
      </c>
      <c r="S76" s="19">
        <f t="shared" si="16"/>
      </c>
      <c r="T76" s="15">
        <f t="shared" si="17"/>
        <v>40</v>
      </c>
      <c r="U76" s="15">
        <f t="shared" si="18"/>
        <v>40</v>
      </c>
      <c r="V76" s="15">
        <f t="shared" si="19"/>
        <v>40</v>
      </c>
      <c r="W76" s="15">
        <f t="shared" si="20"/>
        <v>40</v>
      </c>
      <c r="X76" s="15">
        <f t="shared" si="21"/>
        <v>37</v>
      </c>
      <c r="Y76" s="15">
        <f t="shared" si="22"/>
        <v>37</v>
      </c>
      <c r="Z76" s="15">
        <f t="shared" si="23"/>
        <v>35</v>
      </c>
      <c r="AA76" s="15">
        <f t="shared" si="24"/>
        <v>33</v>
      </c>
      <c r="AB76" s="16" t="s">
        <v>3</v>
      </c>
      <c r="AC76" s="11" t="e">
        <f>VLOOKUP(B76,prot!A:H,8,FALSE)</f>
        <v>#N/A</v>
      </c>
      <c r="AD76" s="17" t="b">
        <f>ISERROR(AC76)</f>
        <v>1</v>
      </c>
      <c r="AE76" s="18">
        <f>IF(AD76,0,AC76)</f>
        <v>0</v>
      </c>
    </row>
    <row r="77" spans="1:31" ht="12.75" customHeight="1">
      <c r="A77" s="24">
        <v>3</v>
      </c>
      <c r="B77" s="28" t="s">
        <v>6</v>
      </c>
      <c r="C77" s="11">
        <v>35</v>
      </c>
      <c r="D77" s="11">
        <v>32</v>
      </c>
      <c r="E77" s="11">
        <v>37</v>
      </c>
      <c r="F77" s="11">
        <v>37</v>
      </c>
      <c r="G77" s="11">
        <v>40</v>
      </c>
      <c r="H77" s="11">
        <v>37</v>
      </c>
      <c r="I77" s="11">
        <v>37</v>
      </c>
      <c r="J77" s="11">
        <v>37</v>
      </c>
      <c r="K77" s="11">
        <v>32</v>
      </c>
      <c r="L77" s="11">
        <v>32</v>
      </c>
      <c r="M77" s="11">
        <v>37</v>
      </c>
      <c r="N77" s="11" t="s">
        <v>5</v>
      </c>
      <c r="O77" s="11" t="s">
        <v>5</v>
      </c>
      <c r="P77" s="11" t="s">
        <v>5</v>
      </c>
      <c r="Q77" s="11">
        <f>SUM(C77:P77)</f>
        <v>393</v>
      </c>
      <c r="R77" s="25">
        <f>SUMIF(T77:AA77,"&gt;0")</f>
        <v>297</v>
      </c>
      <c r="S77" s="19">
        <f t="shared" si="16"/>
      </c>
      <c r="T77" s="15">
        <f t="shared" si="17"/>
        <v>40</v>
      </c>
      <c r="U77" s="15">
        <f t="shared" si="18"/>
        <v>37</v>
      </c>
      <c r="V77" s="15">
        <f t="shared" si="19"/>
        <v>37</v>
      </c>
      <c r="W77" s="15">
        <f t="shared" si="20"/>
        <v>37</v>
      </c>
      <c r="X77" s="15">
        <f t="shared" si="21"/>
        <v>37</v>
      </c>
      <c r="Y77" s="15">
        <f t="shared" si="22"/>
        <v>37</v>
      </c>
      <c r="Z77" s="15">
        <f t="shared" si="23"/>
        <v>37</v>
      </c>
      <c r="AA77" s="15">
        <f t="shared" si="24"/>
        <v>35</v>
      </c>
      <c r="AB77" s="16" t="s">
        <v>3</v>
      </c>
      <c r="AC77" s="11" t="e">
        <f>VLOOKUP(B77,prot!A:H,8,FALSE)</f>
        <v>#N/A</v>
      </c>
      <c r="AD77" s="17" t="b">
        <f aca="true" t="shared" si="25" ref="AD77:AD99">ISERROR(AC77)</f>
        <v>1</v>
      </c>
      <c r="AE77" s="18">
        <f aca="true" t="shared" si="26" ref="AE77:AE89">IF(AD77,0,AC77)</f>
        <v>0</v>
      </c>
    </row>
    <row r="78" spans="1:31" ht="12.75" customHeight="1">
      <c r="A78" s="24">
        <v>4</v>
      </c>
      <c r="B78" s="28" t="s">
        <v>23</v>
      </c>
      <c r="C78" s="11">
        <v>33</v>
      </c>
      <c r="D78" s="11">
        <v>37</v>
      </c>
      <c r="E78" s="11">
        <v>40</v>
      </c>
      <c r="F78" s="11">
        <v>40</v>
      </c>
      <c r="G78" s="11" t="s">
        <v>5</v>
      </c>
      <c r="H78" s="11" t="s">
        <v>5</v>
      </c>
      <c r="I78" s="11">
        <v>35</v>
      </c>
      <c r="J78" s="11">
        <v>37</v>
      </c>
      <c r="K78" s="11">
        <v>35</v>
      </c>
      <c r="L78" s="11">
        <v>35</v>
      </c>
      <c r="M78" s="11">
        <v>33</v>
      </c>
      <c r="N78" s="11" t="s">
        <v>5</v>
      </c>
      <c r="O78" s="11" t="s">
        <v>5</v>
      </c>
      <c r="P78" s="11" t="s">
        <v>5</v>
      </c>
      <c r="Q78" s="11">
        <f>SUM(C78:P78)</f>
        <v>325</v>
      </c>
      <c r="R78" s="23">
        <f>SUMIF(T78:AA78,"&gt;0")</f>
        <v>292</v>
      </c>
      <c r="S78" s="19">
        <f t="shared" si="16"/>
      </c>
      <c r="T78" s="15">
        <f t="shared" si="17"/>
        <v>40</v>
      </c>
      <c r="U78" s="15">
        <f t="shared" si="18"/>
        <v>40</v>
      </c>
      <c r="V78" s="15">
        <f t="shared" si="19"/>
        <v>37</v>
      </c>
      <c r="W78" s="15">
        <f t="shared" si="20"/>
        <v>37</v>
      </c>
      <c r="X78" s="15">
        <f t="shared" si="21"/>
        <v>35</v>
      </c>
      <c r="Y78" s="15">
        <f t="shared" si="22"/>
        <v>35</v>
      </c>
      <c r="Z78" s="15">
        <f t="shared" si="23"/>
        <v>35</v>
      </c>
      <c r="AA78" s="15">
        <f t="shared" si="24"/>
        <v>33</v>
      </c>
      <c r="AB78" s="16" t="s">
        <v>3</v>
      </c>
      <c r="AC78" s="11" t="e">
        <f>VLOOKUP(B78,prot!A:H,8,FALSE)</f>
        <v>#N/A</v>
      </c>
      <c r="AD78" s="17" t="b">
        <f t="shared" si="25"/>
        <v>1</v>
      </c>
      <c r="AE78" s="18">
        <f t="shared" si="26"/>
        <v>0</v>
      </c>
    </row>
    <row r="79" spans="1:31" ht="12.75" customHeight="1">
      <c r="A79" s="24">
        <v>5</v>
      </c>
      <c r="B79" s="20" t="s">
        <v>7</v>
      </c>
      <c r="C79" s="11">
        <v>40</v>
      </c>
      <c r="D79" s="11">
        <v>33</v>
      </c>
      <c r="E79" s="11" t="s">
        <v>5</v>
      </c>
      <c r="F79" s="11" t="s">
        <v>5</v>
      </c>
      <c r="G79" s="11" t="s">
        <v>5</v>
      </c>
      <c r="H79" s="11" t="s">
        <v>5</v>
      </c>
      <c r="I79" s="11">
        <v>28</v>
      </c>
      <c r="J79" s="11">
        <v>27</v>
      </c>
      <c r="K79" s="11">
        <v>33</v>
      </c>
      <c r="L79" s="11">
        <v>33</v>
      </c>
      <c r="M79" s="11">
        <v>32</v>
      </c>
      <c r="N79" s="11" t="s">
        <v>5</v>
      </c>
      <c r="O79" s="11">
        <v>35</v>
      </c>
      <c r="P79" s="11">
        <v>33</v>
      </c>
      <c r="Q79" s="11">
        <f>SUM(C79:P79)</f>
        <v>294</v>
      </c>
      <c r="R79" s="25">
        <f>SUMIF(T79:AA79,"&gt;0")</f>
        <v>267</v>
      </c>
      <c r="S79" s="19">
        <f t="shared" si="16"/>
      </c>
      <c r="T79" s="15">
        <f t="shared" si="17"/>
        <v>40</v>
      </c>
      <c r="U79" s="15">
        <f t="shared" si="18"/>
        <v>35</v>
      </c>
      <c r="V79" s="15">
        <f t="shared" si="19"/>
        <v>33</v>
      </c>
      <c r="W79" s="15">
        <f t="shared" si="20"/>
        <v>33</v>
      </c>
      <c r="X79" s="15">
        <f t="shared" si="21"/>
        <v>33</v>
      </c>
      <c r="Y79" s="15">
        <f t="shared" si="22"/>
        <v>33</v>
      </c>
      <c r="Z79" s="15">
        <f t="shared" si="23"/>
        <v>32</v>
      </c>
      <c r="AA79" s="15">
        <f t="shared" si="24"/>
        <v>28</v>
      </c>
      <c r="AB79" s="16" t="s">
        <v>3</v>
      </c>
      <c r="AC79" s="11" t="e">
        <f>VLOOKUP(B79,prot!A:H,8,FALSE)</f>
        <v>#N/A</v>
      </c>
      <c r="AD79" s="17" t="b">
        <f t="shared" si="25"/>
        <v>1</v>
      </c>
      <c r="AE79" s="18">
        <f t="shared" si="26"/>
        <v>0</v>
      </c>
    </row>
    <row r="80" spans="1:31" ht="12.75" customHeight="1">
      <c r="A80" s="24">
        <v>6</v>
      </c>
      <c r="B80" s="28" t="s">
        <v>36</v>
      </c>
      <c r="C80" s="11">
        <v>25</v>
      </c>
      <c r="D80" s="11">
        <v>24</v>
      </c>
      <c r="E80" s="11" t="s">
        <v>5</v>
      </c>
      <c r="F80" s="11">
        <v>29</v>
      </c>
      <c r="G80" s="11">
        <v>29</v>
      </c>
      <c r="H80" s="11">
        <v>32</v>
      </c>
      <c r="I80" s="11">
        <v>33</v>
      </c>
      <c r="J80" s="11">
        <v>31</v>
      </c>
      <c r="K80" s="11" t="s">
        <v>5</v>
      </c>
      <c r="L80" s="11" t="s">
        <v>5</v>
      </c>
      <c r="M80" s="11" t="s">
        <v>5</v>
      </c>
      <c r="N80" s="11">
        <v>37</v>
      </c>
      <c r="O80" s="11">
        <v>37</v>
      </c>
      <c r="P80" s="11">
        <v>37</v>
      </c>
      <c r="Q80" s="11">
        <f>SUM(C80:P80)</f>
        <v>314</v>
      </c>
      <c r="R80" s="25">
        <f>SUMIF(T80:AA80,"&gt;0")</f>
        <v>265</v>
      </c>
      <c r="S80" s="19">
        <f t="shared" si="16"/>
      </c>
      <c r="T80" s="15">
        <f t="shared" si="17"/>
        <v>37</v>
      </c>
      <c r="U80" s="15">
        <f t="shared" si="18"/>
        <v>37</v>
      </c>
      <c r="V80" s="15">
        <f t="shared" si="19"/>
        <v>37</v>
      </c>
      <c r="W80" s="15">
        <f t="shared" si="20"/>
        <v>33</v>
      </c>
      <c r="X80" s="15">
        <f t="shared" si="21"/>
        <v>32</v>
      </c>
      <c r="Y80" s="15">
        <f t="shared" si="22"/>
        <v>31</v>
      </c>
      <c r="Z80" s="15">
        <f t="shared" si="23"/>
        <v>29</v>
      </c>
      <c r="AA80" s="15">
        <f t="shared" si="24"/>
        <v>29</v>
      </c>
      <c r="AB80" s="16" t="s">
        <v>3</v>
      </c>
      <c r="AC80" s="11" t="e">
        <f>VLOOKUP(B80,prot!A:H,8,FALSE)</f>
        <v>#N/A</v>
      </c>
      <c r="AD80" s="17" t="b">
        <f t="shared" si="25"/>
        <v>1</v>
      </c>
      <c r="AE80" s="18">
        <f t="shared" si="26"/>
        <v>0</v>
      </c>
    </row>
    <row r="81" spans="1:31" ht="12.75" customHeight="1">
      <c r="A81" s="24">
        <v>7</v>
      </c>
      <c r="B81" s="28" t="s">
        <v>53</v>
      </c>
      <c r="C81" s="11">
        <v>29</v>
      </c>
      <c r="D81" s="11">
        <v>30</v>
      </c>
      <c r="E81" s="11">
        <v>30</v>
      </c>
      <c r="F81" s="11">
        <v>32</v>
      </c>
      <c r="G81" s="11">
        <v>32</v>
      </c>
      <c r="H81" s="11">
        <v>35</v>
      </c>
      <c r="I81" s="11">
        <v>32</v>
      </c>
      <c r="J81" s="11">
        <v>29</v>
      </c>
      <c r="K81" s="11" t="s">
        <v>5</v>
      </c>
      <c r="L81" s="11" t="s">
        <v>5</v>
      </c>
      <c r="M81" s="11" t="s">
        <v>5</v>
      </c>
      <c r="N81" s="11" t="s">
        <v>5</v>
      </c>
      <c r="O81" s="11" t="s">
        <v>5</v>
      </c>
      <c r="P81" s="11">
        <v>35</v>
      </c>
      <c r="Q81" s="11">
        <f>SUM(C81:P81)</f>
        <v>284</v>
      </c>
      <c r="R81" s="23">
        <f>SUMIF(T81:AA81,"&gt;0")</f>
        <v>255</v>
      </c>
      <c r="S81" s="19">
        <f aca="true" t="shared" si="27" ref="S81:S99">IF(AE81=0,"",AE81)</f>
      </c>
      <c r="T81" s="15">
        <f t="shared" si="17"/>
        <v>35</v>
      </c>
      <c r="U81" s="15">
        <f t="shared" si="18"/>
        <v>35</v>
      </c>
      <c r="V81" s="15">
        <f t="shared" si="19"/>
        <v>32</v>
      </c>
      <c r="W81" s="15">
        <f t="shared" si="20"/>
        <v>32</v>
      </c>
      <c r="X81" s="15">
        <f t="shared" si="21"/>
        <v>32</v>
      </c>
      <c r="Y81" s="15">
        <f t="shared" si="22"/>
        <v>30</v>
      </c>
      <c r="Z81" s="15">
        <f t="shared" si="23"/>
        <v>30</v>
      </c>
      <c r="AA81" s="15">
        <f t="shared" si="24"/>
        <v>29</v>
      </c>
      <c r="AB81" s="16" t="s">
        <v>3</v>
      </c>
      <c r="AC81" s="11" t="e">
        <f>VLOOKUP(B81,prot!A:H,8,FALSE)</f>
        <v>#N/A</v>
      </c>
      <c r="AD81" s="17" t="b">
        <f t="shared" si="25"/>
        <v>1</v>
      </c>
      <c r="AE81" s="18">
        <f t="shared" si="26"/>
        <v>0</v>
      </c>
    </row>
    <row r="82" spans="1:31" ht="12.75" customHeight="1">
      <c r="A82" s="24">
        <v>8</v>
      </c>
      <c r="B82" s="28" t="s">
        <v>89</v>
      </c>
      <c r="C82" s="11">
        <v>22</v>
      </c>
      <c r="D82" s="11">
        <v>22</v>
      </c>
      <c r="E82" s="11" t="s">
        <v>5</v>
      </c>
      <c r="F82" s="11" t="s">
        <v>5</v>
      </c>
      <c r="G82" s="11" t="s">
        <v>5</v>
      </c>
      <c r="H82" s="11" t="s">
        <v>5</v>
      </c>
      <c r="I82" s="11">
        <v>29</v>
      </c>
      <c r="J82" s="11">
        <v>32</v>
      </c>
      <c r="K82" s="11">
        <v>31</v>
      </c>
      <c r="L82" s="11">
        <v>31</v>
      </c>
      <c r="M82" s="11">
        <v>31</v>
      </c>
      <c r="N82" s="11">
        <v>35</v>
      </c>
      <c r="O82" s="11">
        <v>30</v>
      </c>
      <c r="P82" s="11" t="s">
        <v>5</v>
      </c>
      <c r="Q82" s="11">
        <f>SUM(C82:P82)</f>
        <v>263</v>
      </c>
      <c r="R82" s="23">
        <f>SUMIF(T82:AA82,"&gt;0")</f>
        <v>241</v>
      </c>
      <c r="S82" s="19">
        <f t="shared" si="27"/>
      </c>
      <c r="T82" s="15">
        <f t="shared" si="17"/>
        <v>35</v>
      </c>
      <c r="U82" s="15">
        <f t="shared" si="18"/>
        <v>32</v>
      </c>
      <c r="V82" s="15">
        <f t="shared" si="19"/>
        <v>31</v>
      </c>
      <c r="W82" s="15">
        <f t="shared" si="20"/>
        <v>31</v>
      </c>
      <c r="X82" s="15">
        <f t="shared" si="21"/>
        <v>31</v>
      </c>
      <c r="Y82" s="15">
        <f t="shared" si="22"/>
        <v>30</v>
      </c>
      <c r="Z82" s="15">
        <f t="shared" si="23"/>
        <v>29</v>
      </c>
      <c r="AA82" s="15">
        <f t="shared" si="24"/>
        <v>22</v>
      </c>
      <c r="AB82" s="16" t="s">
        <v>3</v>
      </c>
      <c r="AC82" s="11" t="e">
        <f>VLOOKUP(B82,prot!A:H,8,FALSE)</f>
        <v>#N/A</v>
      </c>
      <c r="AD82" s="17" t="b">
        <f t="shared" si="25"/>
        <v>1</v>
      </c>
      <c r="AE82" s="18">
        <f t="shared" si="26"/>
        <v>0</v>
      </c>
    </row>
    <row r="83" spans="1:31" ht="12.75" customHeight="1">
      <c r="A83" s="24">
        <v>9</v>
      </c>
      <c r="B83" s="28" t="s">
        <v>9</v>
      </c>
      <c r="C83" s="11">
        <v>30</v>
      </c>
      <c r="D83" s="11">
        <v>26</v>
      </c>
      <c r="E83" s="11">
        <v>35</v>
      </c>
      <c r="F83" s="11">
        <v>35</v>
      </c>
      <c r="G83" s="11">
        <v>35</v>
      </c>
      <c r="H83" s="11" t="s">
        <v>5</v>
      </c>
      <c r="I83" s="11">
        <v>30</v>
      </c>
      <c r="J83" s="11">
        <v>33</v>
      </c>
      <c r="K83" s="11" t="s">
        <v>5</v>
      </c>
      <c r="L83" s="11" t="s">
        <v>5</v>
      </c>
      <c r="M83" s="11" t="s">
        <v>5</v>
      </c>
      <c r="N83" s="11" t="s">
        <v>5</v>
      </c>
      <c r="O83" s="11" t="s">
        <v>5</v>
      </c>
      <c r="P83" s="11" t="s">
        <v>5</v>
      </c>
      <c r="Q83" s="11">
        <f>SUM(C83:P83)</f>
        <v>224</v>
      </c>
      <c r="R83" s="26">
        <f>SUMIF(T83:AA83,"&gt;0")</f>
        <v>224</v>
      </c>
      <c r="S83" s="19">
        <f t="shared" si="27"/>
      </c>
      <c r="T83" s="15">
        <f t="shared" si="17"/>
        <v>35</v>
      </c>
      <c r="U83" s="15">
        <f t="shared" si="18"/>
        <v>35</v>
      </c>
      <c r="V83" s="15">
        <f t="shared" si="19"/>
        <v>35</v>
      </c>
      <c r="W83" s="15">
        <f t="shared" si="20"/>
        <v>33</v>
      </c>
      <c r="X83" s="15">
        <f t="shared" si="21"/>
        <v>30</v>
      </c>
      <c r="Y83" s="15">
        <f t="shared" si="22"/>
        <v>30</v>
      </c>
      <c r="Z83" s="15">
        <f t="shared" si="23"/>
        <v>26</v>
      </c>
      <c r="AA83" s="15" t="e">
        <f t="shared" si="24"/>
        <v>#NUM!</v>
      </c>
      <c r="AB83" s="16" t="s">
        <v>3</v>
      </c>
      <c r="AC83" s="11" t="e">
        <f>VLOOKUP(B83,prot!A:H,8,FALSE)</f>
        <v>#N/A</v>
      </c>
      <c r="AD83" s="17" t="b">
        <f t="shared" si="25"/>
        <v>1</v>
      </c>
      <c r="AE83" s="18">
        <f t="shared" si="26"/>
        <v>0</v>
      </c>
    </row>
    <row r="84" spans="1:31" ht="12.75" customHeight="1">
      <c r="A84" s="24">
        <v>10</v>
      </c>
      <c r="B84" s="29" t="s">
        <v>10</v>
      </c>
      <c r="C84" s="11">
        <v>31</v>
      </c>
      <c r="D84" s="11">
        <v>31</v>
      </c>
      <c r="E84" s="11">
        <v>33</v>
      </c>
      <c r="F84" s="11">
        <v>31</v>
      </c>
      <c r="G84" s="11">
        <v>33</v>
      </c>
      <c r="H84" s="11" t="s">
        <v>5</v>
      </c>
      <c r="I84" s="11" t="s">
        <v>5</v>
      </c>
      <c r="J84" s="11" t="s">
        <v>5</v>
      </c>
      <c r="K84" s="11" t="s">
        <v>5</v>
      </c>
      <c r="L84" s="11" t="s">
        <v>5</v>
      </c>
      <c r="M84" s="11" t="s">
        <v>5</v>
      </c>
      <c r="N84" s="11" t="s">
        <v>5</v>
      </c>
      <c r="O84" s="11" t="s">
        <v>5</v>
      </c>
      <c r="P84" s="11" t="s">
        <v>5</v>
      </c>
      <c r="Q84" s="11">
        <f>SUM(C84:P84)</f>
        <v>159</v>
      </c>
      <c r="R84" s="26">
        <f>SUMIF(T84:AA84,"&gt;0")</f>
        <v>159</v>
      </c>
      <c r="S84" s="19">
        <f t="shared" si="27"/>
      </c>
      <c r="T84" s="15">
        <f t="shared" si="17"/>
        <v>33</v>
      </c>
      <c r="U84" s="15">
        <f t="shared" si="18"/>
        <v>33</v>
      </c>
      <c r="V84" s="15">
        <f t="shared" si="19"/>
        <v>31</v>
      </c>
      <c r="W84" s="15">
        <f t="shared" si="20"/>
        <v>31</v>
      </c>
      <c r="X84" s="15">
        <f t="shared" si="21"/>
        <v>31</v>
      </c>
      <c r="Y84" s="15" t="e">
        <f t="shared" si="22"/>
        <v>#NUM!</v>
      </c>
      <c r="Z84" s="15" t="e">
        <f t="shared" si="23"/>
        <v>#NUM!</v>
      </c>
      <c r="AA84" s="15" t="e">
        <f t="shared" si="24"/>
        <v>#NUM!</v>
      </c>
      <c r="AB84" s="16" t="s">
        <v>3</v>
      </c>
      <c r="AC84" s="11" t="e">
        <f>VLOOKUP(B84,prot!A:H,8,FALSE)</f>
        <v>#N/A</v>
      </c>
      <c r="AD84" s="17" t="b">
        <f t="shared" si="25"/>
        <v>1</v>
      </c>
      <c r="AE84" s="18">
        <f t="shared" si="26"/>
        <v>0</v>
      </c>
    </row>
    <row r="85" spans="1:31" ht="12.75" customHeight="1">
      <c r="A85" s="24">
        <v>11</v>
      </c>
      <c r="B85" s="20" t="s">
        <v>125</v>
      </c>
      <c r="C85" s="20"/>
      <c r="D85" s="20"/>
      <c r="E85" s="20"/>
      <c r="F85" s="20"/>
      <c r="G85" s="20"/>
      <c r="H85" s="20"/>
      <c r="I85" s="20"/>
      <c r="J85" s="20"/>
      <c r="K85" s="20">
        <v>30</v>
      </c>
      <c r="L85" s="20">
        <v>30</v>
      </c>
      <c r="M85" s="20">
        <v>30</v>
      </c>
      <c r="N85" s="20"/>
      <c r="O85" s="20"/>
      <c r="P85" s="20">
        <v>31</v>
      </c>
      <c r="Q85" s="11">
        <f>SUM(C85:P85)</f>
        <v>121</v>
      </c>
      <c r="R85" s="11">
        <f>SUMIF(T85:AA85,"&gt;0")</f>
        <v>121</v>
      </c>
      <c r="S85" s="19">
        <f t="shared" si="27"/>
      </c>
      <c r="T85" s="15">
        <f t="shared" si="17"/>
        <v>31</v>
      </c>
      <c r="U85" s="15">
        <f t="shared" si="18"/>
        <v>30</v>
      </c>
      <c r="V85" s="15">
        <f t="shared" si="19"/>
        <v>30</v>
      </c>
      <c r="W85" s="15">
        <f t="shared" si="20"/>
        <v>30</v>
      </c>
      <c r="X85" s="15" t="e">
        <f t="shared" si="21"/>
        <v>#NUM!</v>
      </c>
      <c r="Y85" s="15" t="e">
        <f t="shared" si="22"/>
        <v>#NUM!</v>
      </c>
      <c r="Z85" s="15" t="e">
        <f t="shared" si="23"/>
        <v>#NUM!</v>
      </c>
      <c r="AA85" s="15" t="e">
        <f t="shared" si="24"/>
        <v>#NUM!</v>
      </c>
      <c r="AB85" s="16" t="s">
        <v>3</v>
      </c>
      <c r="AC85" s="11" t="e">
        <f>VLOOKUP(B85,prot!A:H,8,FALSE)</f>
        <v>#N/A</v>
      </c>
      <c r="AD85" s="17" t="b">
        <f t="shared" si="25"/>
        <v>1</v>
      </c>
      <c r="AE85" s="18">
        <f t="shared" si="26"/>
        <v>0</v>
      </c>
    </row>
    <row r="86" spans="1:31" ht="12.75" customHeight="1">
      <c r="A86" s="24">
        <v>12</v>
      </c>
      <c r="B86" s="28" t="s">
        <v>25</v>
      </c>
      <c r="C86" s="11">
        <v>26</v>
      </c>
      <c r="D86" s="11">
        <v>29</v>
      </c>
      <c r="E86" s="11" t="s">
        <v>5</v>
      </c>
      <c r="F86" s="11" t="s">
        <v>5</v>
      </c>
      <c r="G86" s="11">
        <v>31</v>
      </c>
      <c r="H86" s="11" t="s">
        <v>5</v>
      </c>
      <c r="I86" s="11" t="s">
        <v>5</v>
      </c>
      <c r="J86" s="11" t="s">
        <v>5</v>
      </c>
      <c r="K86" s="11" t="s">
        <v>5</v>
      </c>
      <c r="L86" s="11" t="s">
        <v>5</v>
      </c>
      <c r="M86" s="11" t="s">
        <v>5</v>
      </c>
      <c r="N86" s="11">
        <v>33</v>
      </c>
      <c r="O86" s="11" t="s">
        <v>5</v>
      </c>
      <c r="P86" s="11" t="s">
        <v>5</v>
      </c>
      <c r="Q86" s="11">
        <f>SUM(C86:P86)</f>
        <v>119</v>
      </c>
      <c r="R86" s="26">
        <f>SUMIF(T86:AA86,"&gt;0")</f>
        <v>119</v>
      </c>
      <c r="S86" s="19">
        <f t="shared" si="27"/>
      </c>
      <c r="T86" s="15">
        <f t="shared" si="17"/>
        <v>33</v>
      </c>
      <c r="U86" s="15">
        <f t="shared" si="18"/>
        <v>31</v>
      </c>
      <c r="V86" s="15">
        <f t="shared" si="19"/>
        <v>29</v>
      </c>
      <c r="W86" s="15">
        <f t="shared" si="20"/>
        <v>26</v>
      </c>
      <c r="X86" s="15" t="e">
        <f t="shared" si="21"/>
        <v>#NUM!</v>
      </c>
      <c r="Y86" s="15" t="e">
        <f t="shared" si="22"/>
        <v>#NUM!</v>
      </c>
      <c r="Z86" s="15" t="e">
        <f t="shared" si="23"/>
        <v>#NUM!</v>
      </c>
      <c r="AA86" s="15" t="e">
        <f t="shared" si="24"/>
        <v>#NUM!</v>
      </c>
      <c r="AB86" s="16" t="s">
        <v>3</v>
      </c>
      <c r="AC86" s="11" t="e">
        <f>VLOOKUP(B86,prot!A:H,8,FALSE)</f>
        <v>#N/A</v>
      </c>
      <c r="AD86" s="17" t="b">
        <f t="shared" si="25"/>
        <v>1</v>
      </c>
      <c r="AE86" s="18">
        <f t="shared" si="26"/>
        <v>0</v>
      </c>
    </row>
    <row r="87" spans="1:31" ht="12.75" customHeight="1">
      <c r="A87" s="24">
        <v>13</v>
      </c>
      <c r="B87" s="20" t="s">
        <v>87</v>
      </c>
      <c r="C87" s="11">
        <v>28</v>
      </c>
      <c r="D87" s="11">
        <v>27</v>
      </c>
      <c r="E87" s="11" t="s">
        <v>5</v>
      </c>
      <c r="F87" s="11" t="s">
        <v>5</v>
      </c>
      <c r="G87" s="11">
        <v>30</v>
      </c>
      <c r="H87" s="11">
        <v>33</v>
      </c>
      <c r="I87" s="11" t="s">
        <v>5</v>
      </c>
      <c r="J87" s="11" t="s">
        <v>5</v>
      </c>
      <c r="K87" s="11" t="s">
        <v>5</v>
      </c>
      <c r="L87" s="11" t="s">
        <v>5</v>
      </c>
      <c r="M87" s="11" t="s">
        <v>5</v>
      </c>
      <c r="N87" s="11" t="s">
        <v>5</v>
      </c>
      <c r="O87" s="11" t="s">
        <v>5</v>
      </c>
      <c r="P87" s="11" t="s">
        <v>5</v>
      </c>
      <c r="Q87" s="11">
        <f>SUM(C87:P87)</f>
        <v>118</v>
      </c>
      <c r="R87" s="11">
        <f>SUMIF(T87:AA87,"&gt;0")</f>
        <v>118</v>
      </c>
      <c r="S87" s="19">
        <f t="shared" si="27"/>
      </c>
      <c r="T87" s="15">
        <f t="shared" si="17"/>
        <v>33</v>
      </c>
      <c r="U87" s="15">
        <f t="shared" si="18"/>
        <v>30</v>
      </c>
      <c r="V87" s="15">
        <f t="shared" si="19"/>
        <v>28</v>
      </c>
      <c r="W87" s="15">
        <f t="shared" si="20"/>
        <v>27</v>
      </c>
      <c r="X87" s="15" t="e">
        <f t="shared" si="21"/>
        <v>#NUM!</v>
      </c>
      <c r="Y87" s="15" t="e">
        <f t="shared" si="22"/>
        <v>#NUM!</v>
      </c>
      <c r="Z87" s="15" t="e">
        <f t="shared" si="23"/>
        <v>#NUM!</v>
      </c>
      <c r="AA87" s="15" t="e">
        <f t="shared" si="24"/>
        <v>#NUM!</v>
      </c>
      <c r="AB87" s="16" t="s">
        <v>3</v>
      </c>
      <c r="AC87" s="11" t="e">
        <f>VLOOKUP(B87,prot!A:H,8,FALSE)</f>
        <v>#N/A</v>
      </c>
      <c r="AD87" s="17" t="b">
        <f t="shared" si="25"/>
        <v>1</v>
      </c>
      <c r="AE87" s="18">
        <f t="shared" si="26"/>
        <v>0</v>
      </c>
    </row>
    <row r="88" spans="1:31" ht="12.75" customHeight="1">
      <c r="A88" s="24">
        <v>14</v>
      </c>
      <c r="B88" s="28" t="s">
        <v>86</v>
      </c>
      <c r="C88" s="11">
        <v>27</v>
      </c>
      <c r="D88" s="11">
        <v>28</v>
      </c>
      <c r="E88" s="11">
        <v>29</v>
      </c>
      <c r="F88" s="11">
        <v>27</v>
      </c>
      <c r="G88" s="11" t="s">
        <v>5</v>
      </c>
      <c r="H88" s="11" t="s">
        <v>5</v>
      </c>
      <c r="I88" s="11" t="s">
        <v>5</v>
      </c>
      <c r="J88" s="11" t="s">
        <v>5</v>
      </c>
      <c r="K88" s="11" t="s">
        <v>5</v>
      </c>
      <c r="L88" s="11" t="s">
        <v>5</v>
      </c>
      <c r="M88" s="11" t="s">
        <v>5</v>
      </c>
      <c r="N88" s="11" t="s">
        <v>5</v>
      </c>
      <c r="O88" s="11" t="s">
        <v>5</v>
      </c>
      <c r="P88" s="11" t="s">
        <v>5</v>
      </c>
      <c r="Q88" s="11">
        <f>SUM(C88:P88)</f>
        <v>111</v>
      </c>
      <c r="R88" s="26">
        <f>SUMIF(T88:AA88,"&gt;0")</f>
        <v>111</v>
      </c>
      <c r="S88" s="19">
        <f t="shared" si="27"/>
      </c>
      <c r="T88" s="15">
        <f t="shared" si="17"/>
        <v>29</v>
      </c>
      <c r="U88" s="15">
        <f t="shared" si="18"/>
        <v>28</v>
      </c>
      <c r="V88" s="15">
        <f t="shared" si="19"/>
        <v>27</v>
      </c>
      <c r="W88" s="15">
        <f t="shared" si="20"/>
        <v>27</v>
      </c>
      <c r="X88" s="15" t="e">
        <f t="shared" si="21"/>
        <v>#NUM!</v>
      </c>
      <c r="Y88" s="15" t="e">
        <f t="shared" si="22"/>
        <v>#NUM!</v>
      </c>
      <c r="Z88" s="15" t="e">
        <f t="shared" si="23"/>
        <v>#NUM!</v>
      </c>
      <c r="AA88" s="15" t="e">
        <f t="shared" si="24"/>
        <v>#NUM!</v>
      </c>
      <c r="AB88" s="16" t="s">
        <v>3</v>
      </c>
      <c r="AC88" s="11" t="e">
        <f>VLOOKUP(B88,prot!A:H,8,FALSE)</f>
        <v>#N/A</v>
      </c>
      <c r="AD88" s="17" t="b">
        <f t="shared" si="25"/>
        <v>1</v>
      </c>
      <c r="AE88" s="18">
        <f t="shared" si="26"/>
        <v>0</v>
      </c>
    </row>
    <row r="89" spans="1:31" ht="12.75" customHeight="1">
      <c r="A89" s="24">
        <v>15</v>
      </c>
      <c r="B89" s="28" t="s">
        <v>88</v>
      </c>
      <c r="C89" s="11">
        <v>24</v>
      </c>
      <c r="D89" s="11">
        <v>23</v>
      </c>
      <c r="E89" s="11">
        <v>32</v>
      </c>
      <c r="F89" s="11">
        <v>30</v>
      </c>
      <c r="G89" s="11" t="s">
        <v>5</v>
      </c>
      <c r="H89" s="11" t="s">
        <v>5</v>
      </c>
      <c r="I89" s="11" t="s">
        <v>5</v>
      </c>
      <c r="J89" s="11" t="s">
        <v>5</v>
      </c>
      <c r="K89" s="11" t="s">
        <v>5</v>
      </c>
      <c r="L89" s="11" t="s">
        <v>5</v>
      </c>
      <c r="M89" s="11" t="s">
        <v>5</v>
      </c>
      <c r="N89" s="11" t="s">
        <v>5</v>
      </c>
      <c r="O89" s="11" t="s">
        <v>5</v>
      </c>
      <c r="P89" s="11" t="s">
        <v>5</v>
      </c>
      <c r="Q89" s="11">
        <f>SUM(C89:P89)</f>
        <v>109</v>
      </c>
      <c r="R89" s="26">
        <f>SUMIF(T89:AA89,"&gt;0")</f>
        <v>109</v>
      </c>
      <c r="S89" s="19">
        <f t="shared" si="27"/>
      </c>
      <c r="T89" s="15">
        <f t="shared" si="17"/>
        <v>32</v>
      </c>
      <c r="U89" s="15">
        <f t="shared" si="18"/>
        <v>30</v>
      </c>
      <c r="V89" s="15">
        <f t="shared" si="19"/>
        <v>24</v>
      </c>
      <c r="W89" s="15">
        <f t="shared" si="20"/>
        <v>23</v>
      </c>
      <c r="X89" s="15" t="e">
        <f t="shared" si="21"/>
        <v>#NUM!</v>
      </c>
      <c r="Y89" s="15" t="e">
        <f t="shared" si="22"/>
        <v>#NUM!</v>
      </c>
      <c r="Z89" s="15" t="e">
        <f t="shared" si="23"/>
        <v>#NUM!</v>
      </c>
      <c r="AA89" s="15" t="e">
        <f t="shared" si="24"/>
        <v>#NUM!</v>
      </c>
      <c r="AB89" s="16" t="s">
        <v>3</v>
      </c>
      <c r="AC89" s="11" t="e">
        <f>VLOOKUP(B89,prot!A:H,8,FALSE)</f>
        <v>#N/A</v>
      </c>
      <c r="AD89" s="17" t="b">
        <f t="shared" si="25"/>
        <v>1</v>
      </c>
      <c r="AE89" s="18">
        <f t="shared" si="26"/>
        <v>0</v>
      </c>
    </row>
    <row r="90" spans="1:31" ht="12.75" customHeight="1">
      <c r="A90" s="24">
        <v>16</v>
      </c>
      <c r="B90" s="28" t="s">
        <v>38</v>
      </c>
      <c r="C90" s="11" t="s">
        <v>5</v>
      </c>
      <c r="D90" s="11" t="s">
        <v>5</v>
      </c>
      <c r="E90" s="11">
        <v>25</v>
      </c>
      <c r="F90" s="11" t="s">
        <v>5</v>
      </c>
      <c r="G90" s="11" t="s">
        <v>5</v>
      </c>
      <c r="H90" s="11" t="s">
        <v>5</v>
      </c>
      <c r="I90" s="11">
        <v>26</v>
      </c>
      <c r="J90" s="11">
        <v>26</v>
      </c>
      <c r="K90" s="11" t="s">
        <v>5</v>
      </c>
      <c r="L90" s="11" t="s">
        <v>5</v>
      </c>
      <c r="M90" s="11" t="s">
        <v>5</v>
      </c>
      <c r="N90" s="11" t="s">
        <v>5</v>
      </c>
      <c r="O90" s="11">
        <v>31</v>
      </c>
      <c r="P90" s="11" t="s">
        <v>5</v>
      </c>
      <c r="Q90" s="11">
        <f>SUM(C90:P90)</f>
        <v>108</v>
      </c>
      <c r="R90" s="26">
        <f>SUMIF(T90:AA90,"&gt;0")</f>
        <v>108</v>
      </c>
      <c r="S90" s="19">
        <f t="shared" si="27"/>
      </c>
      <c r="T90" s="15">
        <f t="shared" si="17"/>
        <v>31</v>
      </c>
      <c r="U90" s="15">
        <f t="shared" si="18"/>
        <v>26</v>
      </c>
      <c r="V90" s="15">
        <f t="shared" si="19"/>
        <v>26</v>
      </c>
      <c r="W90" s="15">
        <f t="shared" si="20"/>
        <v>25</v>
      </c>
      <c r="X90" s="15" t="e">
        <f t="shared" si="21"/>
        <v>#NUM!</v>
      </c>
      <c r="Y90" s="15" t="e">
        <f t="shared" si="22"/>
        <v>#NUM!</v>
      </c>
      <c r="Z90" s="15" t="e">
        <f t="shared" si="23"/>
        <v>#NUM!</v>
      </c>
      <c r="AA90" s="15" t="e">
        <f t="shared" si="24"/>
        <v>#NUM!</v>
      </c>
      <c r="AB90" s="16" t="s">
        <v>3</v>
      </c>
      <c r="AC90" s="11" t="e">
        <f>VLOOKUP(B90,prot!A:H,8,FALSE)</f>
        <v>#N/A</v>
      </c>
      <c r="AD90" s="17" t="b">
        <f t="shared" si="25"/>
        <v>1</v>
      </c>
      <c r="AE90" s="18">
        <f aca="true" t="shared" si="28" ref="AE90:AE99">IF(AD90,0,AC90)</f>
        <v>0</v>
      </c>
    </row>
    <row r="91" spans="1:31" ht="12.75" customHeight="1">
      <c r="A91" s="24">
        <v>17</v>
      </c>
      <c r="B91" s="20" t="s">
        <v>106</v>
      </c>
      <c r="C91" s="11" t="s">
        <v>5</v>
      </c>
      <c r="D91" s="11" t="s">
        <v>5</v>
      </c>
      <c r="E91" s="11"/>
      <c r="F91" s="11"/>
      <c r="G91" s="11" t="s">
        <v>5</v>
      </c>
      <c r="H91" s="11" t="s">
        <v>5</v>
      </c>
      <c r="I91" s="11">
        <v>31</v>
      </c>
      <c r="J91" s="11">
        <v>28</v>
      </c>
      <c r="K91" s="11" t="s">
        <v>5</v>
      </c>
      <c r="L91" s="11" t="s">
        <v>5</v>
      </c>
      <c r="M91" s="11" t="s">
        <v>5</v>
      </c>
      <c r="N91" s="11" t="s">
        <v>5</v>
      </c>
      <c r="O91" s="11">
        <v>32</v>
      </c>
      <c r="P91" s="11" t="s">
        <v>5</v>
      </c>
      <c r="Q91" s="11">
        <f>SUM(C91:P91)</f>
        <v>91</v>
      </c>
      <c r="R91" s="11">
        <f>SUMIF(T91:AA91,"&gt;0")</f>
        <v>91</v>
      </c>
      <c r="S91" s="19">
        <f t="shared" si="27"/>
      </c>
      <c r="T91" s="15">
        <f t="shared" si="17"/>
        <v>32</v>
      </c>
      <c r="U91" s="15">
        <f t="shared" si="18"/>
        <v>31</v>
      </c>
      <c r="V91" s="15">
        <f t="shared" si="19"/>
        <v>28</v>
      </c>
      <c r="W91" s="15" t="e">
        <f t="shared" si="20"/>
        <v>#NUM!</v>
      </c>
      <c r="X91" s="15" t="e">
        <f t="shared" si="21"/>
        <v>#NUM!</v>
      </c>
      <c r="Y91" s="15" t="e">
        <f t="shared" si="22"/>
        <v>#NUM!</v>
      </c>
      <c r="Z91" s="15" t="e">
        <f t="shared" si="23"/>
        <v>#NUM!</v>
      </c>
      <c r="AA91" s="15" t="e">
        <f t="shared" si="24"/>
        <v>#NUM!</v>
      </c>
      <c r="AB91" s="16" t="s">
        <v>3</v>
      </c>
      <c r="AC91" s="11" t="e">
        <f>VLOOKUP(B91,prot!A:H,8,FALSE)</f>
        <v>#N/A</v>
      </c>
      <c r="AD91" s="17" t="b">
        <f t="shared" si="25"/>
        <v>1</v>
      </c>
      <c r="AE91" s="18">
        <f t="shared" si="28"/>
        <v>0</v>
      </c>
    </row>
    <row r="92" spans="1:31" ht="12.75" customHeight="1">
      <c r="A92" s="24">
        <v>18</v>
      </c>
      <c r="B92" s="28" t="s">
        <v>40</v>
      </c>
      <c r="C92" s="11" t="s">
        <v>5</v>
      </c>
      <c r="D92" s="11" t="s">
        <v>5</v>
      </c>
      <c r="E92" s="11"/>
      <c r="F92" s="11"/>
      <c r="G92" s="11">
        <v>28</v>
      </c>
      <c r="H92" s="11">
        <v>31</v>
      </c>
      <c r="I92" s="11" t="s">
        <v>5</v>
      </c>
      <c r="J92" s="11" t="s">
        <v>5</v>
      </c>
      <c r="K92" s="11" t="s">
        <v>5</v>
      </c>
      <c r="L92" s="11" t="s">
        <v>5</v>
      </c>
      <c r="M92" s="11" t="s">
        <v>5</v>
      </c>
      <c r="N92" s="11" t="s">
        <v>5</v>
      </c>
      <c r="O92" s="11">
        <v>26</v>
      </c>
      <c r="P92" s="11" t="s">
        <v>5</v>
      </c>
      <c r="Q92" s="11">
        <f>SUM(C92:P92)</f>
        <v>85</v>
      </c>
      <c r="R92" s="26">
        <f>SUMIF(T92:AA92,"&gt;0")</f>
        <v>85</v>
      </c>
      <c r="S92" s="19">
        <f t="shared" si="27"/>
      </c>
      <c r="T92" s="15">
        <f t="shared" si="17"/>
        <v>31</v>
      </c>
      <c r="U92" s="15">
        <f t="shared" si="18"/>
        <v>28</v>
      </c>
      <c r="V92" s="15">
        <f t="shared" si="19"/>
        <v>26</v>
      </c>
      <c r="W92" s="15" t="e">
        <f t="shared" si="20"/>
        <v>#NUM!</v>
      </c>
      <c r="X92" s="15" t="e">
        <f t="shared" si="21"/>
        <v>#NUM!</v>
      </c>
      <c r="Y92" s="15" t="e">
        <f t="shared" si="22"/>
        <v>#NUM!</v>
      </c>
      <c r="Z92" s="15" t="e">
        <f t="shared" si="23"/>
        <v>#NUM!</v>
      </c>
      <c r="AA92" s="15" t="e">
        <f t="shared" si="24"/>
        <v>#NUM!</v>
      </c>
      <c r="AB92" s="16" t="s">
        <v>3</v>
      </c>
      <c r="AC92" s="11" t="e">
        <f>VLOOKUP(B92,prot!A:H,8,FALSE)</f>
        <v>#N/A</v>
      </c>
      <c r="AD92" s="17" t="b">
        <f t="shared" si="25"/>
        <v>1</v>
      </c>
      <c r="AE92" s="18">
        <f t="shared" si="28"/>
        <v>0</v>
      </c>
    </row>
    <row r="93" spans="1:31" ht="12.75" customHeight="1">
      <c r="A93" s="24">
        <v>19</v>
      </c>
      <c r="B93" s="20" t="s">
        <v>107</v>
      </c>
      <c r="C93" s="20" t="s">
        <v>5</v>
      </c>
      <c r="D93" s="20" t="s">
        <v>5</v>
      </c>
      <c r="E93" s="20"/>
      <c r="F93" s="20"/>
      <c r="G93" s="20" t="s">
        <v>5</v>
      </c>
      <c r="H93" s="20" t="s">
        <v>5</v>
      </c>
      <c r="I93" s="11">
        <v>25</v>
      </c>
      <c r="J93" s="20">
        <v>25</v>
      </c>
      <c r="K93" s="20" t="s">
        <v>5</v>
      </c>
      <c r="L93" s="20" t="s">
        <v>5</v>
      </c>
      <c r="M93" s="20" t="s">
        <v>5</v>
      </c>
      <c r="N93" s="20">
        <v>32</v>
      </c>
      <c r="O93" s="20" t="s">
        <v>5</v>
      </c>
      <c r="P93" s="20" t="s">
        <v>5</v>
      </c>
      <c r="Q93" s="11">
        <f>SUM(C93:P93)</f>
        <v>82</v>
      </c>
      <c r="R93" s="11">
        <f>SUMIF(T93:AA93,"&gt;0")</f>
        <v>82</v>
      </c>
      <c r="S93" s="19">
        <f t="shared" si="27"/>
      </c>
      <c r="T93" s="15">
        <f t="shared" si="17"/>
        <v>32</v>
      </c>
      <c r="U93" s="15">
        <f t="shared" si="18"/>
        <v>25</v>
      </c>
      <c r="V93" s="15">
        <f t="shared" si="19"/>
        <v>25</v>
      </c>
      <c r="W93" s="15" t="e">
        <f t="shared" si="20"/>
        <v>#NUM!</v>
      </c>
      <c r="X93" s="15" t="e">
        <f t="shared" si="21"/>
        <v>#NUM!</v>
      </c>
      <c r="Y93" s="15" t="e">
        <f t="shared" si="22"/>
        <v>#NUM!</v>
      </c>
      <c r="Z93" s="15" t="e">
        <f t="shared" si="23"/>
        <v>#NUM!</v>
      </c>
      <c r="AA93" s="15" t="e">
        <f t="shared" si="24"/>
        <v>#NUM!</v>
      </c>
      <c r="AB93" s="16" t="s">
        <v>3</v>
      </c>
      <c r="AC93" s="11" t="e">
        <f>VLOOKUP(B93,prot!A:H,8,FALSE)</f>
        <v>#N/A</v>
      </c>
      <c r="AD93" s="17" t="b">
        <f t="shared" si="25"/>
        <v>1</v>
      </c>
      <c r="AE93" s="18">
        <f t="shared" si="28"/>
        <v>0</v>
      </c>
    </row>
    <row r="94" spans="1:31" ht="12.75" customHeight="1">
      <c r="A94" s="24">
        <v>20</v>
      </c>
      <c r="B94" s="20" t="s">
        <v>109</v>
      </c>
      <c r="C94" s="11" t="s">
        <v>5</v>
      </c>
      <c r="D94" s="11" t="s">
        <v>5</v>
      </c>
      <c r="E94" s="11"/>
      <c r="F94" s="11"/>
      <c r="G94" s="11" t="s">
        <v>5</v>
      </c>
      <c r="H94" s="11" t="s">
        <v>5</v>
      </c>
      <c r="I94" s="11">
        <v>27</v>
      </c>
      <c r="J94" s="11">
        <v>23</v>
      </c>
      <c r="K94" s="11" t="s">
        <v>5</v>
      </c>
      <c r="L94" s="11" t="s">
        <v>5</v>
      </c>
      <c r="M94" s="11" t="s">
        <v>5</v>
      </c>
      <c r="N94" s="11" t="s">
        <v>5</v>
      </c>
      <c r="O94" s="11" t="s">
        <v>5</v>
      </c>
      <c r="P94" s="11">
        <v>30</v>
      </c>
      <c r="Q94" s="11">
        <f>SUM(C94:P94)</f>
        <v>80</v>
      </c>
      <c r="R94" s="23">
        <f>SUMIF(T94:AA94,"&gt;0")</f>
        <v>80</v>
      </c>
      <c r="S94" s="19">
        <f t="shared" si="27"/>
      </c>
      <c r="T94" s="15">
        <f t="shared" si="17"/>
        <v>30</v>
      </c>
      <c r="U94" s="15">
        <f t="shared" si="18"/>
        <v>27</v>
      </c>
      <c r="V94" s="15">
        <f t="shared" si="19"/>
        <v>23</v>
      </c>
      <c r="W94" s="15" t="e">
        <f t="shared" si="20"/>
        <v>#NUM!</v>
      </c>
      <c r="X94" s="15" t="e">
        <f t="shared" si="21"/>
        <v>#NUM!</v>
      </c>
      <c r="Y94" s="15" t="e">
        <f t="shared" si="22"/>
        <v>#NUM!</v>
      </c>
      <c r="Z94" s="15" t="e">
        <f t="shared" si="23"/>
        <v>#NUM!</v>
      </c>
      <c r="AA94" s="15" t="e">
        <f t="shared" si="24"/>
        <v>#NUM!</v>
      </c>
      <c r="AB94" s="16" t="s">
        <v>3</v>
      </c>
      <c r="AC94" s="11" t="e">
        <f>VLOOKUP(B94,prot!A:H,8,FALSE)</f>
        <v>#N/A</v>
      </c>
      <c r="AD94" s="17" t="b">
        <f t="shared" si="25"/>
        <v>1</v>
      </c>
      <c r="AE94" s="18">
        <f t="shared" si="28"/>
        <v>0</v>
      </c>
    </row>
    <row r="95" spans="1:31" ht="12" customHeight="1">
      <c r="A95" s="24">
        <v>21</v>
      </c>
      <c r="B95" s="20" t="s">
        <v>41</v>
      </c>
      <c r="C95" s="11" t="s">
        <v>5</v>
      </c>
      <c r="D95" s="11">
        <v>20</v>
      </c>
      <c r="E95" s="11" t="s">
        <v>5</v>
      </c>
      <c r="F95" s="11" t="s">
        <v>5</v>
      </c>
      <c r="G95" s="11" t="s">
        <v>5</v>
      </c>
      <c r="H95" s="11" t="s">
        <v>5</v>
      </c>
      <c r="I95" s="11" t="s">
        <v>5</v>
      </c>
      <c r="J95" s="11" t="s">
        <v>5</v>
      </c>
      <c r="K95" s="11" t="s">
        <v>5</v>
      </c>
      <c r="L95" s="11" t="s">
        <v>5</v>
      </c>
      <c r="M95" s="11" t="s">
        <v>5</v>
      </c>
      <c r="N95" s="11">
        <v>30</v>
      </c>
      <c r="O95" s="11">
        <v>25</v>
      </c>
      <c r="P95" s="11" t="s">
        <v>5</v>
      </c>
      <c r="Q95" s="11">
        <f>SUM(C95:P95)</f>
        <v>75</v>
      </c>
      <c r="R95" s="25">
        <f>SUMIF(T95:AA95,"&gt;0")</f>
        <v>75</v>
      </c>
      <c r="S95" s="19">
        <f t="shared" si="27"/>
      </c>
      <c r="T95" s="15">
        <f t="shared" si="17"/>
        <v>30</v>
      </c>
      <c r="U95" s="15">
        <f t="shared" si="18"/>
        <v>25</v>
      </c>
      <c r="V95" s="15">
        <f t="shared" si="19"/>
        <v>20</v>
      </c>
      <c r="W95" s="15" t="e">
        <f t="shared" si="20"/>
        <v>#NUM!</v>
      </c>
      <c r="X95" s="15" t="e">
        <f t="shared" si="21"/>
        <v>#NUM!</v>
      </c>
      <c r="Y95" s="15" t="e">
        <f t="shared" si="22"/>
        <v>#NUM!</v>
      </c>
      <c r="Z95" s="15" t="e">
        <f t="shared" si="23"/>
        <v>#NUM!</v>
      </c>
      <c r="AA95" s="15" t="e">
        <f t="shared" si="24"/>
        <v>#NUM!</v>
      </c>
      <c r="AB95" s="16" t="s">
        <v>3</v>
      </c>
      <c r="AC95" s="11" t="e">
        <f>VLOOKUP(B95,prot!A:H,8,FALSE)</f>
        <v>#N/A</v>
      </c>
      <c r="AD95" s="17" t="b">
        <f t="shared" si="25"/>
        <v>1</v>
      </c>
      <c r="AE95" s="18">
        <f t="shared" si="28"/>
        <v>0</v>
      </c>
    </row>
    <row r="96" spans="1:31" ht="12.75" customHeight="1">
      <c r="A96" s="24">
        <v>22</v>
      </c>
      <c r="B96" s="28" t="s">
        <v>37</v>
      </c>
      <c r="C96" s="11" t="s">
        <v>5</v>
      </c>
      <c r="D96" s="11" t="s">
        <v>5</v>
      </c>
      <c r="E96" s="11"/>
      <c r="F96" s="11"/>
      <c r="G96" s="11" t="s">
        <v>5</v>
      </c>
      <c r="H96" s="11" t="s">
        <v>5</v>
      </c>
      <c r="I96" s="11" t="s">
        <v>5</v>
      </c>
      <c r="J96" s="11">
        <v>30</v>
      </c>
      <c r="K96" s="11" t="s">
        <v>5</v>
      </c>
      <c r="L96" s="11" t="s">
        <v>5</v>
      </c>
      <c r="M96" s="11" t="s">
        <v>5</v>
      </c>
      <c r="N96" s="11" t="s">
        <v>5</v>
      </c>
      <c r="O96" s="11">
        <v>29</v>
      </c>
      <c r="P96" s="11" t="s">
        <v>5</v>
      </c>
      <c r="Q96" s="11">
        <f>SUM(C96:P96)</f>
        <v>59</v>
      </c>
      <c r="R96" s="23">
        <f>SUMIF(T96:AA96,"&gt;0")</f>
        <v>59</v>
      </c>
      <c r="S96" s="19">
        <f t="shared" si="27"/>
      </c>
      <c r="T96" s="15">
        <f t="shared" si="17"/>
        <v>30</v>
      </c>
      <c r="U96" s="15">
        <f t="shared" si="18"/>
        <v>29</v>
      </c>
      <c r="V96" s="15" t="e">
        <f t="shared" si="19"/>
        <v>#NUM!</v>
      </c>
      <c r="W96" s="15" t="e">
        <f t="shared" si="20"/>
        <v>#NUM!</v>
      </c>
      <c r="X96" s="15" t="e">
        <f t="shared" si="21"/>
        <v>#NUM!</v>
      </c>
      <c r="Y96" s="15" t="e">
        <f t="shared" si="22"/>
        <v>#NUM!</v>
      </c>
      <c r="Z96" s="15" t="e">
        <f t="shared" si="23"/>
        <v>#NUM!</v>
      </c>
      <c r="AA96" s="15" t="e">
        <f t="shared" si="24"/>
        <v>#NUM!</v>
      </c>
      <c r="AB96" s="16" t="s">
        <v>3</v>
      </c>
      <c r="AC96" s="11" t="e">
        <f>VLOOKUP(B96,prot!A:H,8,FALSE)</f>
        <v>#N/A</v>
      </c>
      <c r="AD96" s="17" t="b">
        <f t="shared" si="25"/>
        <v>1</v>
      </c>
      <c r="AE96" s="18">
        <f t="shared" si="28"/>
        <v>0</v>
      </c>
    </row>
    <row r="97" spans="1:31" ht="12.75" customHeight="1">
      <c r="A97" s="24">
        <v>23</v>
      </c>
      <c r="B97" s="28" t="s">
        <v>39</v>
      </c>
      <c r="C97" s="11" t="s">
        <v>5</v>
      </c>
      <c r="D97" s="11" t="s">
        <v>5</v>
      </c>
      <c r="E97" s="11">
        <v>28</v>
      </c>
      <c r="F97" s="11">
        <v>28</v>
      </c>
      <c r="G97" s="11" t="s">
        <v>5</v>
      </c>
      <c r="H97" s="11" t="s">
        <v>5</v>
      </c>
      <c r="I97" s="11" t="s">
        <v>5</v>
      </c>
      <c r="J97" s="11" t="s">
        <v>5</v>
      </c>
      <c r="K97" s="11" t="s">
        <v>5</v>
      </c>
      <c r="L97" s="11" t="s">
        <v>5</v>
      </c>
      <c r="M97" s="11" t="s">
        <v>5</v>
      </c>
      <c r="N97" s="11" t="s">
        <v>5</v>
      </c>
      <c r="O97" s="11" t="s">
        <v>5</v>
      </c>
      <c r="P97" s="11" t="s">
        <v>5</v>
      </c>
      <c r="Q97" s="11">
        <f>SUM(C97:P97)</f>
        <v>56</v>
      </c>
      <c r="R97" s="23">
        <f>SUMIF(T97:AA97,"&gt;0")</f>
        <v>56</v>
      </c>
      <c r="S97" s="19">
        <f t="shared" si="27"/>
      </c>
      <c r="T97" s="15">
        <f t="shared" si="17"/>
        <v>28</v>
      </c>
      <c r="U97" s="15">
        <f t="shared" si="18"/>
        <v>28</v>
      </c>
      <c r="V97" s="15" t="e">
        <f t="shared" si="19"/>
        <v>#NUM!</v>
      </c>
      <c r="W97" s="15" t="e">
        <f t="shared" si="20"/>
        <v>#NUM!</v>
      </c>
      <c r="X97" s="15" t="e">
        <f t="shared" si="21"/>
        <v>#NUM!</v>
      </c>
      <c r="Y97" s="15" t="e">
        <f t="shared" si="22"/>
        <v>#NUM!</v>
      </c>
      <c r="Z97" s="15" t="e">
        <f t="shared" si="23"/>
        <v>#NUM!</v>
      </c>
      <c r="AA97" s="15" t="e">
        <f t="shared" si="24"/>
        <v>#NUM!</v>
      </c>
      <c r="AB97" s="16" t="s">
        <v>3</v>
      </c>
      <c r="AC97" s="11" t="e">
        <f>VLOOKUP(B97,prot!A:H,8,FALSE)</f>
        <v>#N/A</v>
      </c>
      <c r="AD97" s="17" t="b">
        <f t="shared" si="25"/>
        <v>1</v>
      </c>
      <c r="AE97" s="18">
        <f t="shared" si="28"/>
        <v>0</v>
      </c>
    </row>
    <row r="98" spans="1:31" ht="15" customHeight="1">
      <c r="A98" s="24">
        <v>24</v>
      </c>
      <c r="B98" s="20" t="s">
        <v>94</v>
      </c>
      <c r="C98" s="11" t="s">
        <v>5</v>
      </c>
      <c r="D98" s="11" t="s">
        <v>5</v>
      </c>
      <c r="E98" s="11">
        <v>27</v>
      </c>
      <c r="F98" s="11">
        <v>26</v>
      </c>
      <c r="G98" s="11" t="s">
        <v>5</v>
      </c>
      <c r="H98" s="11" t="s">
        <v>5</v>
      </c>
      <c r="I98" s="11" t="s">
        <v>5</v>
      </c>
      <c r="J98" s="11" t="s">
        <v>5</v>
      </c>
      <c r="K98" s="11" t="s">
        <v>5</v>
      </c>
      <c r="L98" s="11" t="s">
        <v>5</v>
      </c>
      <c r="M98" s="11" t="s">
        <v>5</v>
      </c>
      <c r="N98" s="11" t="s">
        <v>5</v>
      </c>
      <c r="O98" s="11" t="s">
        <v>5</v>
      </c>
      <c r="P98" s="11" t="s">
        <v>5</v>
      </c>
      <c r="Q98" s="11">
        <f>SUM(C98:P98)</f>
        <v>53</v>
      </c>
      <c r="R98" s="25">
        <f>SUMIF(T98:AA98,"&gt;0")</f>
        <v>53</v>
      </c>
      <c r="S98" s="19">
        <f t="shared" si="27"/>
      </c>
      <c r="T98" s="15">
        <f t="shared" si="17"/>
        <v>27</v>
      </c>
      <c r="U98" s="15">
        <f t="shared" si="18"/>
        <v>26</v>
      </c>
      <c r="V98" s="15" t="e">
        <f t="shared" si="19"/>
        <v>#NUM!</v>
      </c>
      <c r="W98" s="15" t="e">
        <f t="shared" si="20"/>
        <v>#NUM!</v>
      </c>
      <c r="X98" s="15" t="e">
        <f t="shared" si="21"/>
        <v>#NUM!</v>
      </c>
      <c r="Y98" s="15" t="e">
        <f t="shared" si="22"/>
        <v>#NUM!</v>
      </c>
      <c r="Z98" s="15" t="e">
        <f t="shared" si="23"/>
        <v>#NUM!</v>
      </c>
      <c r="AA98" s="15" t="e">
        <f t="shared" si="24"/>
        <v>#NUM!</v>
      </c>
      <c r="AB98" s="16" t="s">
        <v>3</v>
      </c>
      <c r="AC98" s="11" t="e">
        <f>VLOOKUP(B98,prot!A:H,8,FALSE)</f>
        <v>#N/A</v>
      </c>
      <c r="AD98" s="17" t="b">
        <f t="shared" si="25"/>
        <v>1</v>
      </c>
      <c r="AE98" s="18">
        <f t="shared" si="28"/>
        <v>0</v>
      </c>
    </row>
    <row r="99" spans="1:31" ht="15" customHeight="1">
      <c r="A99" s="24">
        <v>25</v>
      </c>
      <c r="B99" s="28" t="s">
        <v>11</v>
      </c>
      <c r="C99" s="11">
        <v>23</v>
      </c>
      <c r="D99" s="11">
        <v>25</v>
      </c>
      <c r="E99" s="11" t="s">
        <v>5</v>
      </c>
      <c r="F99" s="11" t="s">
        <v>5</v>
      </c>
      <c r="G99" s="11" t="s">
        <v>5</v>
      </c>
      <c r="H99" s="11" t="s">
        <v>5</v>
      </c>
      <c r="I99" s="11" t="s">
        <v>5</v>
      </c>
      <c r="J99" s="11" t="s">
        <v>5</v>
      </c>
      <c r="K99" s="11" t="s">
        <v>5</v>
      </c>
      <c r="L99" s="11" t="s">
        <v>5</v>
      </c>
      <c r="M99" s="11" t="s">
        <v>5</v>
      </c>
      <c r="N99" s="11" t="s">
        <v>5</v>
      </c>
      <c r="O99" s="11" t="s">
        <v>5</v>
      </c>
      <c r="P99" s="11" t="s">
        <v>5</v>
      </c>
      <c r="Q99" s="11">
        <f>SUM(C99:P99)</f>
        <v>48</v>
      </c>
      <c r="R99" s="23">
        <f>SUMIF(T99:AA99,"&gt;0")</f>
        <v>48</v>
      </c>
      <c r="S99" s="19">
        <f t="shared" si="27"/>
      </c>
      <c r="T99" s="15">
        <f t="shared" si="17"/>
        <v>25</v>
      </c>
      <c r="U99" s="15">
        <f t="shared" si="18"/>
        <v>23</v>
      </c>
      <c r="V99" s="15" t="e">
        <f t="shared" si="19"/>
        <v>#NUM!</v>
      </c>
      <c r="W99" s="15" t="e">
        <f t="shared" si="20"/>
        <v>#NUM!</v>
      </c>
      <c r="X99" s="15" t="e">
        <f t="shared" si="21"/>
        <v>#NUM!</v>
      </c>
      <c r="Y99" s="15" t="e">
        <f t="shared" si="22"/>
        <v>#NUM!</v>
      </c>
      <c r="Z99" s="15" t="e">
        <f t="shared" si="23"/>
        <v>#NUM!</v>
      </c>
      <c r="AA99" s="15" t="e">
        <f t="shared" si="24"/>
        <v>#NUM!</v>
      </c>
      <c r="AB99" s="16" t="s">
        <v>3</v>
      </c>
      <c r="AC99" s="11" t="e">
        <f>VLOOKUP(B99,prot!A:H,8,FALSE)</f>
        <v>#N/A</v>
      </c>
      <c r="AD99" s="17" t="b">
        <f t="shared" si="25"/>
        <v>1</v>
      </c>
      <c r="AE99" s="18">
        <f t="shared" si="28"/>
        <v>0</v>
      </c>
    </row>
    <row r="100" spans="1:31" ht="12.75" customHeight="1">
      <c r="A100" s="24">
        <v>26</v>
      </c>
      <c r="B100" s="20" t="s">
        <v>111</v>
      </c>
      <c r="C100" s="11" t="s">
        <v>5</v>
      </c>
      <c r="D100" s="11" t="s">
        <v>5</v>
      </c>
      <c r="E100" s="11"/>
      <c r="F100" s="11"/>
      <c r="G100" s="11" t="s">
        <v>5</v>
      </c>
      <c r="H100" s="11" t="s">
        <v>5</v>
      </c>
      <c r="I100" s="11">
        <v>24</v>
      </c>
      <c r="J100" s="11">
        <v>21</v>
      </c>
      <c r="K100" s="11" t="s">
        <v>5</v>
      </c>
      <c r="L100" s="11" t="s">
        <v>5</v>
      </c>
      <c r="M100" s="11" t="s">
        <v>5</v>
      </c>
      <c r="N100" s="11" t="s">
        <v>5</v>
      </c>
      <c r="O100" s="11" t="s">
        <v>5</v>
      </c>
      <c r="P100" s="11" t="s">
        <v>5</v>
      </c>
      <c r="Q100" s="11">
        <f>SUM(C100:P100)</f>
        <v>45</v>
      </c>
      <c r="R100" s="25">
        <f>SUMIF(T100:AA100,"&gt;0")</f>
        <v>45</v>
      </c>
      <c r="S100" s="19">
        <f aca="true" t="shared" si="29" ref="S100:S107">IF(AE100=0,"",AE100)</f>
      </c>
      <c r="T100" s="15">
        <f t="shared" si="17"/>
        <v>24</v>
      </c>
      <c r="U100" s="15">
        <f t="shared" si="18"/>
        <v>21</v>
      </c>
      <c r="V100" s="15" t="e">
        <f t="shared" si="19"/>
        <v>#NUM!</v>
      </c>
      <c r="W100" s="15" t="e">
        <f t="shared" si="20"/>
        <v>#NUM!</v>
      </c>
      <c r="X100" s="15" t="e">
        <f t="shared" si="21"/>
        <v>#NUM!</v>
      </c>
      <c r="Y100" s="15" t="e">
        <f t="shared" si="22"/>
        <v>#NUM!</v>
      </c>
      <c r="Z100" s="15" t="e">
        <f t="shared" si="23"/>
        <v>#NUM!</v>
      </c>
      <c r="AA100" s="15" t="e">
        <f t="shared" si="24"/>
        <v>#NUM!</v>
      </c>
      <c r="AB100" s="16" t="s">
        <v>3</v>
      </c>
      <c r="AC100" s="11" t="e">
        <f>VLOOKUP(B100,prot!A:H,8,FALSE)</f>
        <v>#N/A</v>
      </c>
      <c r="AD100" s="17" t="b">
        <f aca="true" t="shared" si="30" ref="AD100:AD108">ISERROR(AC100)</f>
        <v>1</v>
      </c>
      <c r="AE100" s="18">
        <f aca="true" t="shared" si="31" ref="AE100:AE107">IF(AD100,0,AC100)</f>
        <v>0</v>
      </c>
    </row>
    <row r="101" spans="1:31" ht="12.75" customHeight="1">
      <c r="A101" s="24">
        <v>27</v>
      </c>
      <c r="B101" s="29" t="s">
        <v>112</v>
      </c>
      <c r="C101" s="20"/>
      <c r="D101" s="20"/>
      <c r="E101" s="20"/>
      <c r="F101" s="20"/>
      <c r="G101" s="20"/>
      <c r="H101" s="20"/>
      <c r="I101" s="20"/>
      <c r="J101" s="20"/>
      <c r="K101" s="20" t="s">
        <v>5</v>
      </c>
      <c r="L101" s="20" t="s">
        <v>5</v>
      </c>
      <c r="M101" s="20" t="s">
        <v>5</v>
      </c>
      <c r="N101" s="20"/>
      <c r="O101" s="20">
        <v>33</v>
      </c>
      <c r="P101" s="20" t="s">
        <v>5</v>
      </c>
      <c r="Q101" s="11">
        <f>SUM(C101:P101)</f>
        <v>33</v>
      </c>
      <c r="R101" s="25">
        <f>SUMIF(T101:AA101,"&gt;0")</f>
        <v>33</v>
      </c>
      <c r="S101" s="19">
        <f t="shared" si="29"/>
      </c>
      <c r="T101" s="15">
        <f t="shared" si="17"/>
        <v>33</v>
      </c>
      <c r="U101" s="15" t="e">
        <f t="shared" si="18"/>
        <v>#NUM!</v>
      </c>
      <c r="V101" s="15" t="e">
        <f t="shared" si="19"/>
        <v>#NUM!</v>
      </c>
      <c r="W101" s="15" t="e">
        <f t="shared" si="20"/>
        <v>#NUM!</v>
      </c>
      <c r="X101" s="15" t="e">
        <f t="shared" si="21"/>
        <v>#NUM!</v>
      </c>
      <c r="Y101" s="15" t="e">
        <f t="shared" si="22"/>
        <v>#NUM!</v>
      </c>
      <c r="Z101" s="15" t="e">
        <f t="shared" si="23"/>
        <v>#NUM!</v>
      </c>
      <c r="AA101" s="15" t="e">
        <f t="shared" si="24"/>
        <v>#NUM!</v>
      </c>
      <c r="AB101" s="16" t="s">
        <v>3</v>
      </c>
      <c r="AC101" s="11" t="e">
        <f>VLOOKUP(B101,prot!A:H,8,FALSE)</f>
        <v>#N/A</v>
      </c>
      <c r="AD101" s="17" t="b">
        <f t="shared" si="30"/>
        <v>1</v>
      </c>
      <c r="AE101" s="18">
        <f t="shared" si="31"/>
        <v>0</v>
      </c>
    </row>
    <row r="102" spans="1:31" ht="12" customHeight="1">
      <c r="A102" s="24">
        <v>28</v>
      </c>
      <c r="B102" s="28" t="s">
        <v>126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>
        <v>32</v>
      </c>
      <c r="Q102" s="11">
        <f>SUM(C102:P102)</f>
        <v>32</v>
      </c>
      <c r="R102" s="25">
        <f>SUMIF(T102:AA102,"&gt;0")</f>
        <v>32</v>
      </c>
      <c r="S102" s="19">
        <f t="shared" si="29"/>
      </c>
      <c r="T102" s="15">
        <f t="shared" si="17"/>
        <v>32</v>
      </c>
      <c r="U102" s="15" t="e">
        <f t="shared" si="18"/>
        <v>#NUM!</v>
      </c>
      <c r="V102" s="15" t="e">
        <f t="shared" si="19"/>
        <v>#NUM!</v>
      </c>
      <c r="W102" s="15" t="e">
        <f t="shared" si="20"/>
        <v>#NUM!</v>
      </c>
      <c r="X102" s="15" t="e">
        <f t="shared" si="21"/>
        <v>#NUM!</v>
      </c>
      <c r="Y102" s="15" t="e">
        <f t="shared" si="22"/>
        <v>#NUM!</v>
      </c>
      <c r="Z102" s="15" t="e">
        <f t="shared" si="23"/>
        <v>#NUM!</v>
      </c>
      <c r="AA102" s="15" t="e">
        <f t="shared" si="24"/>
        <v>#NUM!</v>
      </c>
      <c r="AB102" s="16" t="s">
        <v>3</v>
      </c>
      <c r="AC102" s="11" t="e">
        <f>VLOOKUP(B102,prot!A:H,8,FALSE)</f>
        <v>#N/A</v>
      </c>
      <c r="AD102" s="17" t="b">
        <f t="shared" si="30"/>
        <v>1</v>
      </c>
      <c r="AE102" s="18">
        <f t="shared" si="31"/>
        <v>0</v>
      </c>
    </row>
    <row r="103" spans="1:31" ht="12" customHeight="1">
      <c r="A103" s="24">
        <v>29</v>
      </c>
      <c r="B103" s="20" t="s">
        <v>121</v>
      </c>
      <c r="C103" s="20"/>
      <c r="D103" s="20"/>
      <c r="E103" s="20"/>
      <c r="F103" s="20"/>
      <c r="G103" s="20"/>
      <c r="H103" s="20"/>
      <c r="I103" s="20"/>
      <c r="J103" s="20"/>
      <c r="K103" s="20" t="s">
        <v>5</v>
      </c>
      <c r="L103" s="20" t="s">
        <v>5</v>
      </c>
      <c r="M103" s="20" t="s">
        <v>5</v>
      </c>
      <c r="N103" s="20"/>
      <c r="O103" s="20">
        <v>28</v>
      </c>
      <c r="P103" s="20" t="s">
        <v>5</v>
      </c>
      <c r="Q103" s="11">
        <f>SUM(C103:P103)</f>
        <v>28</v>
      </c>
      <c r="R103" s="25">
        <f>SUMIF(T103:AA103,"&gt;0")</f>
        <v>28</v>
      </c>
      <c r="S103" s="19">
        <f t="shared" si="29"/>
      </c>
      <c r="T103" s="15">
        <f t="shared" si="17"/>
        <v>28</v>
      </c>
      <c r="U103" s="15" t="e">
        <f t="shared" si="18"/>
        <v>#NUM!</v>
      </c>
      <c r="V103" s="15" t="e">
        <f t="shared" si="19"/>
        <v>#NUM!</v>
      </c>
      <c r="W103" s="15" t="e">
        <f t="shared" si="20"/>
        <v>#NUM!</v>
      </c>
      <c r="X103" s="15" t="e">
        <f t="shared" si="21"/>
        <v>#NUM!</v>
      </c>
      <c r="Y103" s="15" t="e">
        <f t="shared" si="22"/>
        <v>#NUM!</v>
      </c>
      <c r="Z103" s="15" t="e">
        <f t="shared" si="23"/>
        <v>#NUM!</v>
      </c>
      <c r="AA103" s="15" t="e">
        <f t="shared" si="24"/>
        <v>#NUM!</v>
      </c>
      <c r="AB103" s="16" t="s">
        <v>3</v>
      </c>
      <c r="AC103" s="11" t="e">
        <f>VLOOKUP(B103,prot!A:H,8,FALSE)</f>
        <v>#N/A</v>
      </c>
      <c r="AD103" s="17" t="b">
        <f t="shared" si="30"/>
        <v>1</v>
      </c>
      <c r="AE103" s="18">
        <f t="shared" si="31"/>
        <v>0</v>
      </c>
    </row>
    <row r="104" spans="1:31" ht="12" customHeight="1">
      <c r="A104" s="24">
        <v>30</v>
      </c>
      <c r="B104" s="20" t="s">
        <v>122</v>
      </c>
      <c r="C104" s="20"/>
      <c r="D104" s="20"/>
      <c r="E104" s="20"/>
      <c r="F104" s="20"/>
      <c r="G104" s="20"/>
      <c r="H104" s="20"/>
      <c r="I104" s="20"/>
      <c r="J104" s="20"/>
      <c r="K104" s="20" t="s">
        <v>5</v>
      </c>
      <c r="L104" s="20" t="s">
        <v>5</v>
      </c>
      <c r="M104" s="20" t="s">
        <v>5</v>
      </c>
      <c r="N104" s="20"/>
      <c r="O104" s="11">
        <v>27</v>
      </c>
      <c r="P104" s="20" t="s">
        <v>5</v>
      </c>
      <c r="Q104" s="11">
        <f>SUM(C104:P104)</f>
        <v>27</v>
      </c>
      <c r="R104" s="25">
        <f>SUMIF(T104:AA104,"&gt;0")</f>
        <v>27</v>
      </c>
      <c r="S104" s="19">
        <f t="shared" si="29"/>
      </c>
      <c r="T104" s="15">
        <f t="shared" si="17"/>
        <v>27</v>
      </c>
      <c r="U104" s="15" t="e">
        <f t="shared" si="18"/>
        <v>#NUM!</v>
      </c>
      <c r="V104" s="15" t="e">
        <f t="shared" si="19"/>
        <v>#NUM!</v>
      </c>
      <c r="W104" s="15" t="e">
        <f t="shared" si="20"/>
        <v>#NUM!</v>
      </c>
      <c r="X104" s="15" t="e">
        <f t="shared" si="21"/>
        <v>#NUM!</v>
      </c>
      <c r="Y104" s="15" t="e">
        <f t="shared" si="22"/>
        <v>#NUM!</v>
      </c>
      <c r="Z104" s="15" t="e">
        <f t="shared" si="23"/>
        <v>#NUM!</v>
      </c>
      <c r="AA104" s="15" t="e">
        <f t="shared" si="24"/>
        <v>#NUM!</v>
      </c>
      <c r="AB104" s="16" t="s">
        <v>3</v>
      </c>
      <c r="AC104" s="11" t="e">
        <f>VLOOKUP(B104,prot!A:H,8,FALSE)</f>
        <v>#N/A</v>
      </c>
      <c r="AD104" s="17" t="b">
        <f t="shared" si="30"/>
        <v>1</v>
      </c>
      <c r="AE104" s="18">
        <f t="shared" si="31"/>
        <v>0</v>
      </c>
    </row>
    <row r="105" spans="1:31" ht="12.75">
      <c r="A105" s="24">
        <v>31</v>
      </c>
      <c r="B105" s="20" t="s">
        <v>35</v>
      </c>
      <c r="C105" s="11" t="s">
        <v>5</v>
      </c>
      <c r="D105" s="11" t="s">
        <v>5</v>
      </c>
      <c r="E105" s="11">
        <v>26</v>
      </c>
      <c r="F105" s="11" t="s">
        <v>5</v>
      </c>
      <c r="G105" s="11" t="s">
        <v>5</v>
      </c>
      <c r="H105" s="11" t="s">
        <v>5</v>
      </c>
      <c r="I105" s="11" t="s">
        <v>5</v>
      </c>
      <c r="J105" s="11" t="s">
        <v>5</v>
      </c>
      <c r="K105" s="11" t="s">
        <v>5</v>
      </c>
      <c r="L105" s="11" t="s">
        <v>5</v>
      </c>
      <c r="M105" s="11" t="s">
        <v>5</v>
      </c>
      <c r="N105" s="11" t="s">
        <v>5</v>
      </c>
      <c r="O105" s="11" t="s">
        <v>5</v>
      </c>
      <c r="P105" s="11" t="s">
        <v>5</v>
      </c>
      <c r="Q105" s="11">
        <f>SUM(C105:P105)</f>
        <v>26</v>
      </c>
      <c r="R105" s="23">
        <f>SUMIF(T105:AA105,"&gt;0")</f>
        <v>26</v>
      </c>
      <c r="S105" s="19">
        <f t="shared" si="29"/>
      </c>
      <c r="T105" s="15">
        <f t="shared" si="17"/>
        <v>26</v>
      </c>
      <c r="U105" s="15" t="e">
        <f t="shared" si="18"/>
        <v>#NUM!</v>
      </c>
      <c r="V105" s="15" t="e">
        <f t="shared" si="19"/>
        <v>#NUM!</v>
      </c>
      <c r="W105" s="15" t="e">
        <f t="shared" si="20"/>
        <v>#NUM!</v>
      </c>
      <c r="X105" s="15" t="e">
        <f t="shared" si="21"/>
        <v>#NUM!</v>
      </c>
      <c r="Y105" s="15" t="e">
        <f t="shared" si="22"/>
        <v>#NUM!</v>
      </c>
      <c r="Z105" s="15" t="e">
        <f t="shared" si="23"/>
        <v>#NUM!</v>
      </c>
      <c r="AA105" s="15" t="e">
        <f t="shared" si="24"/>
        <v>#NUM!</v>
      </c>
      <c r="AB105" s="16" t="s">
        <v>3</v>
      </c>
      <c r="AC105" s="11" t="e">
        <f>VLOOKUP(B105,prot!A:H,8,FALSE)</f>
        <v>#N/A</v>
      </c>
      <c r="AD105" s="17" t="b">
        <f t="shared" si="30"/>
        <v>1</v>
      </c>
      <c r="AE105" s="18">
        <f t="shared" si="31"/>
        <v>0</v>
      </c>
    </row>
    <row r="106" spans="1:31" ht="12" customHeight="1">
      <c r="A106" s="24">
        <v>32</v>
      </c>
      <c r="B106" s="28" t="s">
        <v>108</v>
      </c>
      <c r="C106" s="11" t="s">
        <v>5</v>
      </c>
      <c r="D106" s="11" t="s">
        <v>5</v>
      </c>
      <c r="E106" s="11"/>
      <c r="F106" s="28"/>
      <c r="G106" s="11" t="s">
        <v>5</v>
      </c>
      <c r="H106" s="11" t="s">
        <v>5</v>
      </c>
      <c r="I106" s="11" t="s">
        <v>5</v>
      </c>
      <c r="J106" s="28">
        <v>24</v>
      </c>
      <c r="K106" s="11" t="s">
        <v>5</v>
      </c>
      <c r="L106" s="11" t="s">
        <v>5</v>
      </c>
      <c r="M106" s="11" t="s">
        <v>5</v>
      </c>
      <c r="N106" s="28" t="s">
        <v>5</v>
      </c>
      <c r="O106" s="11" t="s">
        <v>5</v>
      </c>
      <c r="P106" s="11" t="s">
        <v>5</v>
      </c>
      <c r="Q106" s="11">
        <f>SUM(C106:P106)</f>
        <v>24</v>
      </c>
      <c r="R106" s="25">
        <f>SUMIF(T106:AA106,"&gt;0")</f>
        <v>24</v>
      </c>
      <c r="S106" s="19">
        <f t="shared" si="29"/>
      </c>
      <c r="T106" s="15">
        <f t="shared" si="17"/>
        <v>24</v>
      </c>
      <c r="U106" s="15" t="e">
        <f t="shared" si="18"/>
        <v>#NUM!</v>
      </c>
      <c r="V106" s="15" t="e">
        <f t="shared" si="19"/>
        <v>#NUM!</v>
      </c>
      <c r="W106" s="15" t="e">
        <f t="shared" si="20"/>
        <v>#NUM!</v>
      </c>
      <c r="X106" s="15" t="e">
        <f t="shared" si="21"/>
        <v>#NUM!</v>
      </c>
      <c r="Y106" s="15" t="e">
        <f t="shared" si="22"/>
        <v>#NUM!</v>
      </c>
      <c r="Z106" s="15" t="e">
        <f t="shared" si="23"/>
        <v>#NUM!</v>
      </c>
      <c r="AA106" s="15" t="e">
        <f t="shared" si="24"/>
        <v>#NUM!</v>
      </c>
      <c r="AB106" s="16" t="s">
        <v>3</v>
      </c>
      <c r="AC106" s="11" t="e">
        <f>VLOOKUP(B106,prot!A:H,8,FALSE)</f>
        <v>#N/A</v>
      </c>
      <c r="AD106" s="17" t="b">
        <f t="shared" si="30"/>
        <v>1</v>
      </c>
      <c r="AE106" s="18">
        <f t="shared" si="31"/>
        <v>0</v>
      </c>
    </row>
    <row r="107" spans="1:31" ht="12" customHeight="1">
      <c r="A107" s="24">
        <v>33</v>
      </c>
      <c r="B107" s="20" t="s">
        <v>110</v>
      </c>
      <c r="C107" s="11" t="s">
        <v>5</v>
      </c>
      <c r="D107" s="11" t="s">
        <v>5</v>
      </c>
      <c r="E107" s="11"/>
      <c r="F107" s="20"/>
      <c r="G107" s="11" t="s">
        <v>5</v>
      </c>
      <c r="H107" s="11" t="s">
        <v>5</v>
      </c>
      <c r="I107" s="11" t="s">
        <v>5</v>
      </c>
      <c r="J107" s="20">
        <v>22</v>
      </c>
      <c r="K107" s="11" t="s">
        <v>5</v>
      </c>
      <c r="L107" s="11" t="s">
        <v>5</v>
      </c>
      <c r="M107" s="11" t="s">
        <v>5</v>
      </c>
      <c r="N107" s="20" t="s">
        <v>5</v>
      </c>
      <c r="O107" s="11" t="s">
        <v>5</v>
      </c>
      <c r="P107" s="11" t="s">
        <v>5</v>
      </c>
      <c r="Q107" s="11">
        <f>SUM(C107:P107)</f>
        <v>22</v>
      </c>
      <c r="R107" s="23">
        <f>SUMIF(T107:AA107,"&gt;0")</f>
        <v>22</v>
      </c>
      <c r="S107" s="19">
        <f t="shared" si="29"/>
      </c>
      <c r="T107" s="15">
        <f t="shared" si="17"/>
        <v>22</v>
      </c>
      <c r="U107" s="15" t="e">
        <f t="shared" si="18"/>
        <v>#NUM!</v>
      </c>
      <c r="V107" s="15" t="e">
        <f t="shared" si="19"/>
        <v>#NUM!</v>
      </c>
      <c r="W107" s="15" t="e">
        <f t="shared" si="20"/>
        <v>#NUM!</v>
      </c>
      <c r="X107" s="15" t="e">
        <f t="shared" si="21"/>
        <v>#NUM!</v>
      </c>
      <c r="Y107" s="15" t="e">
        <f t="shared" si="22"/>
        <v>#NUM!</v>
      </c>
      <c r="Z107" s="15" t="e">
        <f t="shared" si="23"/>
        <v>#NUM!</v>
      </c>
      <c r="AA107" s="15" t="e">
        <f t="shared" si="24"/>
        <v>#NUM!</v>
      </c>
      <c r="AB107" s="16" t="s">
        <v>3</v>
      </c>
      <c r="AC107" s="11" t="e">
        <f>VLOOKUP(B107,prot!A:H,8,FALSE)</f>
        <v>#N/A</v>
      </c>
      <c r="AD107" s="17" t="b">
        <f t="shared" si="30"/>
        <v>1</v>
      </c>
      <c r="AE107" s="18">
        <f t="shared" si="31"/>
        <v>0</v>
      </c>
    </row>
    <row r="108" spans="1:31" ht="12" customHeight="1">
      <c r="A108" s="24">
        <v>34</v>
      </c>
      <c r="B108" s="20" t="s">
        <v>90</v>
      </c>
      <c r="C108" s="11" t="s">
        <v>5</v>
      </c>
      <c r="D108" s="11">
        <v>21</v>
      </c>
      <c r="E108" s="11" t="s">
        <v>5</v>
      </c>
      <c r="F108" s="20" t="s">
        <v>5</v>
      </c>
      <c r="G108" s="11" t="s">
        <v>5</v>
      </c>
      <c r="H108" s="11" t="s">
        <v>5</v>
      </c>
      <c r="I108" s="11" t="s">
        <v>5</v>
      </c>
      <c r="J108" s="20" t="s">
        <v>5</v>
      </c>
      <c r="K108" s="11" t="s">
        <v>5</v>
      </c>
      <c r="L108" s="11" t="s">
        <v>5</v>
      </c>
      <c r="M108" s="11" t="s">
        <v>5</v>
      </c>
      <c r="N108" s="20" t="s">
        <v>5</v>
      </c>
      <c r="O108" s="11" t="s">
        <v>5</v>
      </c>
      <c r="P108" s="11" t="s">
        <v>5</v>
      </c>
      <c r="Q108" s="11">
        <f>SUM(C108:P108)</f>
        <v>21</v>
      </c>
      <c r="R108" s="23">
        <f>SUMIF(T108:AA108,"&gt;0")</f>
        <v>21</v>
      </c>
      <c r="S108" s="19">
        <f>IF(AE108=0,"",AE108)</f>
      </c>
      <c r="T108" s="15">
        <f t="shared" si="17"/>
        <v>21</v>
      </c>
      <c r="U108" s="15" t="e">
        <f t="shared" si="18"/>
        <v>#NUM!</v>
      </c>
      <c r="V108" s="15" t="e">
        <f t="shared" si="19"/>
        <v>#NUM!</v>
      </c>
      <c r="W108" s="15" t="e">
        <f t="shared" si="20"/>
        <v>#NUM!</v>
      </c>
      <c r="X108" s="15" t="e">
        <f t="shared" si="21"/>
        <v>#NUM!</v>
      </c>
      <c r="Y108" s="15" t="e">
        <f t="shared" si="22"/>
        <v>#NUM!</v>
      </c>
      <c r="Z108" s="15" t="e">
        <f t="shared" si="23"/>
        <v>#NUM!</v>
      </c>
      <c r="AA108" s="15" t="e">
        <f t="shared" si="24"/>
        <v>#NUM!</v>
      </c>
      <c r="AB108" s="16" t="s">
        <v>3</v>
      </c>
      <c r="AC108" s="11" t="e">
        <f>VLOOKUP(B108,prot!A:H,8,FALSE)</f>
        <v>#N/A</v>
      </c>
      <c r="AD108" s="17" t="b">
        <f t="shared" si="30"/>
        <v>1</v>
      </c>
      <c r="AE108" s="18">
        <f>IF(AD108,0,AC108)</f>
        <v>0</v>
      </c>
    </row>
    <row r="109" spans="1:31" ht="12" customHeight="1">
      <c r="A109" s="24">
        <v>35</v>
      </c>
      <c r="B109" s="28" t="s">
        <v>26</v>
      </c>
      <c r="C109" s="11" t="s">
        <v>5</v>
      </c>
      <c r="D109" s="11" t="s">
        <v>5</v>
      </c>
      <c r="E109" s="11"/>
      <c r="F109" s="28"/>
      <c r="G109" s="11" t="s">
        <v>5</v>
      </c>
      <c r="H109" s="11" t="s">
        <v>5</v>
      </c>
      <c r="I109" s="11" t="s">
        <v>5</v>
      </c>
      <c r="J109" s="28">
        <v>20</v>
      </c>
      <c r="K109" s="11" t="s">
        <v>5</v>
      </c>
      <c r="L109" s="11" t="s">
        <v>5</v>
      </c>
      <c r="M109" s="11" t="s">
        <v>5</v>
      </c>
      <c r="N109" s="28" t="s">
        <v>5</v>
      </c>
      <c r="O109" s="11" t="s">
        <v>5</v>
      </c>
      <c r="P109" s="11" t="s">
        <v>5</v>
      </c>
      <c r="Q109" s="11">
        <f>SUM(C109:P109)</f>
        <v>20</v>
      </c>
      <c r="R109" s="25">
        <f>SUMIF(T109:AA109,"&gt;0")</f>
        <v>20</v>
      </c>
      <c r="S109" s="19">
        <f>IF(AE109=0,"",AE109)</f>
      </c>
      <c r="T109" s="15">
        <f t="shared" si="17"/>
        <v>20</v>
      </c>
      <c r="U109" s="15" t="e">
        <f t="shared" si="18"/>
        <v>#NUM!</v>
      </c>
      <c r="V109" s="15" t="e">
        <f t="shared" si="19"/>
        <v>#NUM!</v>
      </c>
      <c r="W109" s="15" t="e">
        <f t="shared" si="20"/>
        <v>#NUM!</v>
      </c>
      <c r="X109" s="15" t="e">
        <f t="shared" si="21"/>
        <v>#NUM!</v>
      </c>
      <c r="Y109" s="15" t="e">
        <f t="shared" si="22"/>
        <v>#NUM!</v>
      </c>
      <c r="Z109" s="15" t="e">
        <f t="shared" si="23"/>
        <v>#NUM!</v>
      </c>
      <c r="AA109" s="15" t="e">
        <f t="shared" si="24"/>
        <v>#NUM!</v>
      </c>
      <c r="AB109" s="16" t="s">
        <v>3</v>
      </c>
      <c r="AC109" s="11" t="e">
        <f>VLOOKUP(B109,prot!A:H,8,FALSE)</f>
        <v>#N/A</v>
      </c>
      <c r="AD109" s="17" t="b">
        <f>ISERROR(AC109)</f>
        <v>1</v>
      </c>
      <c r="AE109" s="18">
        <f>IF(AD109,0,AC109)</f>
        <v>0</v>
      </c>
    </row>
    <row r="110" spans="19:31" ht="12" customHeight="1">
      <c r="S110" s="19"/>
      <c r="T110" s="15"/>
      <c r="U110" s="15"/>
      <c r="V110" s="15"/>
      <c r="W110" s="15"/>
      <c r="X110" s="15"/>
      <c r="Y110" s="15"/>
      <c r="Z110" s="15"/>
      <c r="AA110" s="15"/>
      <c r="AB110" s="16"/>
      <c r="AC110" s="11"/>
      <c r="AD110" s="17"/>
      <c r="AE110" s="18"/>
    </row>
    <row r="111" spans="19:31" ht="12" customHeight="1">
      <c r="S111" s="19"/>
      <c r="T111" s="15"/>
      <c r="U111" s="15"/>
      <c r="V111" s="15"/>
      <c r="W111" s="15"/>
      <c r="X111" s="15"/>
      <c r="Y111" s="15"/>
      <c r="Z111" s="15"/>
      <c r="AA111" s="15"/>
      <c r="AB111" s="16"/>
      <c r="AC111" s="11"/>
      <c r="AD111" s="17"/>
      <c r="AE111" s="18"/>
    </row>
    <row r="112" spans="1:31" ht="12" customHeight="1">
      <c r="A112" s="2"/>
      <c r="S112" s="19"/>
      <c r="T112" s="15"/>
      <c r="U112" s="15"/>
      <c r="V112" s="15"/>
      <c r="W112" s="15"/>
      <c r="X112" s="15"/>
      <c r="Y112" s="15"/>
      <c r="Z112" s="15"/>
      <c r="AA112" s="15"/>
      <c r="AB112" s="16"/>
      <c r="AC112" s="11"/>
      <c r="AD112" s="17"/>
      <c r="AE112" s="18"/>
    </row>
    <row r="113" ht="12" customHeight="1">
      <c r="A113" s="2"/>
    </row>
    <row r="114" ht="12" customHeight="1"/>
    <row r="115" ht="12" customHeight="1"/>
    <row r="116" ht="12" customHeight="1">
      <c r="A116" s="2"/>
    </row>
    <row r="117" ht="12" customHeight="1">
      <c r="A117" s="2"/>
    </row>
    <row r="118" ht="12" customHeight="1"/>
    <row r="119" ht="12" customHeight="1"/>
    <row r="120" ht="12" customHeight="1">
      <c r="A120" s="2"/>
    </row>
    <row r="121" ht="12" customHeight="1">
      <c r="A121" s="2"/>
    </row>
    <row r="122" ht="12" customHeight="1">
      <c r="A122" s="2"/>
    </row>
    <row r="123" ht="12" customHeight="1">
      <c r="A123" s="2"/>
    </row>
    <row r="124" ht="12" customHeight="1">
      <c r="A124" s="2"/>
    </row>
    <row r="125" ht="12" customHeight="1">
      <c r="A125" s="2"/>
    </row>
    <row r="126" ht="12" customHeight="1">
      <c r="A126" s="2"/>
    </row>
    <row r="127" ht="12" customHeight="1">
      <c r="A127" s="2"/>
    </row>
    <row r="128" ht="12" customHeight="1"/>
    <row r="129" ht="11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2.75" customHeight="1"/>
    <row r="146" ht="12.7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2.75" customHeight="1"/>
    <row r="159" ht="17.25" customHeight="1"/>
    <row r="160" ht="1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5" customHeight="1"/>
    <row r="240" ht="38.25" customHeight="1"/>
    <row r="257" ht="13.5" customHeight="1"/>
    <row r="258" ht="13.5" customHeight="1"/>
    <row r="281" ht="12.75" customHeight="1"/>
    <row r="282" ht="12.75" customHeight="1"/>
    <row r="291" ht="12.75" customHeight="1"/>
    <row r="292" ht="13.5" customHeight="1"/>
    <row r="293" ht="13.5" customHeight="1"/>
    <row r="297" ht="25.5" customHeight="1"/>
    <row r="298" ht="35.25" customHeight="1"/>
    <row r="299" ht="23.25" customHeight="1"/>
    <row r="305" ht="13.5" customHeight="1"/>
    <row r="308" ht="12.75" customHeight="1"/>
    <row r="309" ht="12.75" customHeight="1"/>
    <row r="311" ht="12.75" customHeight="1"/>
    <row r="322" ht="18" customHeight="1"/>
  </sheetData>
  <sheetProtection/>
  <mergeCells count="3">
    <mergeCell ref="A1:R1"/>
    <mergeCell ref="A4:B4"/>
    <mergeCell ref="A74:B74"/>
  </mergeCells>
  <printOptions horizontalCentered="1"/>
  <pageMargins left="0.15748031496062992" right="0.2362204724409449" top="0.1968503937007874" bottom="0" header="0" footer="0"/>
  <pageSetup fitToHeight="2" horizontalDpi="600" verticalDpi="600" orientation="portrait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5"/>
  <sheetViews>
    <sheetView zoomScalePageLayoutView="0" workbookViewId="0" topLeftCell="A1">
      <selection activeCell="A1" sqref="A1:C25"/>
    </sheetView>
  </sheetViews>
  <sheetFormatPr defaultColWidth="9.00390625" defaultRowHeight="12.75"/>
  <sheetData>
    <row r="1" ht="12.75">
      <c r="B1" s="5"/>
    </row>
    <row r="2" ht="12.75">
      <c r="B2" s="5"/>
    </row>
    <row r="3" ht="12.75">
      <c r="B3" s="5"/>
    </row>
    <row r="4" ht="12.75">
      <c r="B4" s="5"/>
    </row>
    <row r="5" ht="12.75">
      <c r="B5" s="5"/>
    </row>
    <row r="6" ht="12.75">
      <c r="B6" s="5"/>
    </row>
    <row r="7" ht="12.75">
      <c r="B7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5"/>
  <sheetViews>
    <sheetView zoomScale="70" zoomScaleNormal="70" zoomScalePageLayoutView="0" workbookViewId="0" topLeftCell="A1">
      <selection activeCell="A2" sqref="A2:C26"/>
    </sheetView>
  </sheetViews>
  <sheetFormatPr defaultColWidth="9.00390625" defaultRowHeight="12.75"/>
  <cols>
    <col min="1" max="1" width="24.375" style="0" bestFit="1" customWidth="1"/>
    <col min="2" max="2" width="17.375" style="0" customWidth="1"/>
    <col min="4" max="4" width="1.37890625" style="6" customWidth="1"/>
    <col min="5" max="5" width="10.75390625" style="0" bestFit="1" customWidth="1"/>
  </cols>
  <sheetData>
    <row r="1" spans="1:8" ht="12.75">
      <c r="A1" s="5"/>
      <c r="C1" s="5"/>
      <c r="E1" s="8" t="e">
        <f>VLOOKUP(A1,svod!B:AB,27,FALSE)</f>
        <v>#N/A</v>
      </c>
      <c r="F1" s="8" t="e">
        <f>VLOOKUP(C1,Таблица!$A$1:$B$40,2)</f>
        <v>#N/A</v>
      </c>
      <c r="G1" s="4" t="b">
        <f>ISERROR(F1)</f>
        <v>1</v>
      </c>
      <c r="H1" s="3">
        <f>IF(G1,0,F1)</f>
        <v>0</v>
      </c>
    </row>
    <row r="2" spans="2:8" ht="12.75">
      <c r="B2" s="5"/>
      <c r="D2" s="6">
        <v>0.027858796296296298</v>
      </c>
      <c r="E2" s="8" t="e">
        <f>VLOOKUP(A2,svod!B:AB,27,FALSE)</f>
        <v>#N/A</v>
      </c>
      <c r="F2" s="8" t="e">
        <f>VLOOKUP(C2,Таблица!$A$1:$B$40,2)</f>
        <v>#N/A</v>
      </c>
      <c r="G2" s="4" t="b">
        <f>ISERROR(F2)</f>
        <v>1</v>
      </c>
      <c r="H2" s="3">
        <f>IF(G2,0,F2)</f>
        <v>0</v>
      </c>
    </row>
    <row r="3" spans="2:8" ht="12.75">
      <c r="B3" s="5"/>
      <c r="D3" s="6">
        <v>0.02836805555555556</v>
      </c>
      <c r="E3" s="8" t="e">
        <f>VLOOKUP(A3,svod!B:AB,27,FALSE)</f>
        <v>#N/A</v>
      </c>
      <c r="F3" s="8" t="e">
        <f>VLOOKUP(C3,Таблица!$A$1:$B$40,2)</f>
        <v>#N/A</v>
      </c>
      <c r="G3" s="4" t="b">
        <f aca="true" t="shared" si="0" ref="G3:G53">ISERROR(F3)</f>
        <v>1</v>
      </c>
      <c r="H3" s="3">
        <f aca="true" t="shared" si="1" ref="H3:H53">IF(G3,0,F3)</f>
        <v>0</v>
      </c>
    </row>
    <row r="4" spans="2:8" ht="12.75">
      <c r="B4" s="5"/>
      <c r="D4" s="6">
        <v>0.03239583333333333</v>
      </c>
      <c r="E4" s="8" t="e">
        <f>VLOOKUP(A4,svod!B:AB,27,FALSE)</f>
        <v>#N/A</v>
      </c>
      <c r="F4" s="8" t="e">
        <f>VLOOKUP(C4,Таблица!$A$1:$B$40,2)</f>
        <v>#N/A</v>
      </c>
      <c r="G4" s="4" t="b">
        <f t="shared" si="0"/>
        <v>1</v>
      </c>
      <c r="H4" s="3">
        <f t="shared" si="1"/>
        <v>0</v>
      </c>
    </row>
    <row r="5" spans="2:8" ht="12.75">
      <c r="B5" s="5"/>
      <c r="D5" s="6">
        <v>0.04501157407407407</v>
      </c>
      <c r="E5" s="8" t="e">
        <f>VLOOKUP(A5,svod!B:AB,27,FALSE)</f>
        <v>#N/A</v>
      </c>
      <c r="F5" s="8" t="e">
        <f>VLOOKUP(C5,Таблица!$A$1:$B$40,2)</f>
        <v>#N/A</v>
      </c>
      <c r="G5" s="4" t="b">
        <f t="shared" si="0"/>
        <v>1</v>
      </c>
      <c r="H5" s="3">
        <f t="shared" si="1"/>
        <v>0</v>
      </c>
    </row>
    <row r="6" spans="2:8" ht="12.75">
      <c r="B6" s="5"/>
      <c r="D6" s="6">
        <v>0.043090277777777776</v>
      </c>
      <c r="E6" s="8" t="e">
        <f>VLOOKUP(A6,svod!B:AB,27,FALSE)</f>
        <v>#N/A</v>
      </c>
      <c r="F6" s="8" t="e">
        <f>VLOOKUP(C6,Таблица!$A$1:$B$40,2)</f>
        <v>#N/A</v>
      </c>
      <c r="G6" s="4" t="b">
        <f t="shared" si="0"/>
        <v>1</v>
      </c>
      <c r="H6" s="3">
        <f t="shared" si="1"/>
        <v>0</v>
      </c>
    </row>
    <row r="7" spans="2:8" ht="12.75">
      <c r="B7" s="5"/>
      <c r="E7" s="8" t="e">
        <f>VLOOKUP(A7,svod!B:AB,27,FALSE)</f>
        <v>#N/A</v>
      </c>
      <c r="F7" s="8" t="e">
        <f>VLOOKUP(C7,Таблица!$A$1:$B$40,2)</f>
        <v>#N/A</v>
      </c>
      <c r="G7" s="4" t="b">
        <f t="shared" si="0"/>
        <v>1</v>
      </c>
      <c r="H7" s="3">
        <f t="shared" si="1"/>
        <v>0</v>
      </c>
    </row>
    <row r="8" spans="2:8" ht="12.75">
      <c r="B8" s="5"/>
      <c r="E8" s="8" t="e">
        <f>VLOOKUP(A8,svod!B:AB,27,FALSE)</f>
        <v>#N/A</v>
      </c>
      <c r="F8" s="8" t="e">
        <f>VLOOKUP(C8,Таблица!$A$1:$B$40,2)</f>
        <v>#N/A</v>
      </c>
      <c r="G8" s="4" t="b">
        <f t="shared" si="0"/>
        <v>1</v>
      </c>
      <c r="H8" s="3">
        <f t="shared" si="1"/>
        <v>0</v>
      </c>
    </row>
    <row r="9" spans="5:8" ht="12.75">
      <c r="E9" s="8" t="e">
        <f>VLOOKUP(A9,svod!B:AB,27,FALSE)</f>
        <v>#N/A</v>
      </c>
      <c r="F9" s="8" t="e">
        <f>VLOOKUP(C9,Таблица!$A$1:$B$40,2)</f>
        <v>#N/A</v>
      </c>
      <c r="G9" s="4" t="b">
        <f t="shared" si="0"/>
        <v>1</v>
      </c>
      <c r="H9" s="3">
        <f t="shared" si="1"/>
        <v>0</v>
      </c>
    </row>
    <row r="10" spans="2:8" ht="12.75">
      <c r="B10" s="5"/>
      <c r="E10" s="8" t="e">
        <f>VLOOKUP(A10,svod!B:AB,27,FALSE)</f>
        <v>#N/A</v>
      </c>
      <c r="F10" s="8" t="e">
        <f>VLOOKUP(C10,Таблица!$A$1:$B$40,2)</f>
        <v>#N/A</v>
      </c>
      <c r="G10" s="4" t="b">
        <f t="shared" si="0"/>
        <v>1</v>
      </c>
      <c r="H10" s="3">
        <f t="shared" si="1"/>
        <v>0</v>
      </c>
    </row>
    <row r="11" spans="2:8" ht="12.75">
      <c r="B11" s="5"/>
      <c r="E11" s="8" t="e">
        <f>VLOOKUP(A11,svod!B:AB,27,FALSE)</f>
        <v>#N/A</v>
      </c>
      <c r="F11" s="8" t="e">
        <f>VLOOKUP(C11,Таблица!$A$1:$B$40,2)</f>
        <v>#N/A</v>
      </c>
      <c r="G11" s="4" t="b">
        <f t="shared" si="0"/>
        <v>1</v>
      </c>
      <c r="H11" s="3">
        <f t="shared" si="1"/>
        <v>0</v>
      </c>
    </row>
    <row r="12" spans="2:8" ht="12.75">
      <c r="B12" s="5"/>
      <c r="E12" s="8" t="e">
        <f>VLOOKUP(A12,svod!B:AB,27,FALSE)</f>
        <v>#N/A</v>
      </c>
      <c r="F12" s="8" t="e">
        <f>VLOOKUP(C12,Таблица!$A$1:$B$40,2)</f>
        <v>#N/A</v>
      </c>
      <c r="G12" s="4" t="b">
        <f t="shared" si="0"/>
        <v>1</v>
      </c>
      <c r="H12" s="3">
        <f t="shared" si="1"/>
        <v>0</v>
      </c>
    </row>
    <row r="13" spans="2:8" ht="12.75">
      <c r="B13" s="5"/>
      <c r="E13" s="8" t="e">
        <f>VLOOKUP(A13,svod!B:AB,27,FALSE)</f>
        <v>#N/A</v>
      </c>
      <c r="F13" s="8" t="e">
        <f>VLOOKUP(C13,Таблица!$A$1:$B$40,2)</f>
        <v>#N/A</v>
      </c>
      <c r="G13" s="4" t="b">
        <f t="shared" si="0"/>
        <v>1</v>
      </c>
      <c r="H13" s="3">
        <f t="shared" si="1"/>
        <v>0</v>
      </c>
    </row>
    <row r="14" spans="2:8" ht="12.75">
      <c r="B14" s="5"/>
      <c r="E14" s="8" t="e">
        <f>VLOOKUP(A14,svod!B:AB,27,FALSE)</f>
        <v>#N/A</v>
      </c>
      <c r="F14" s="8" t="e">
        <f>VLOOKUP(C14,Таблица!$A$1:$B$40,2)</f>
        <v>#N/A</v>
      </c>
      <c r="G14" s="4" t="b">
        <f t="shared" si="0"/>
        <v>1</v>
      </c>
      <c r="H14" s="3">
        <f t="shared" si="1"/>
        <v>0</v>
      </c>
    </row>
    <row r="15" spans="2:8" ht="12.75">
      <c r="B15" s="5"/>
      <c r="E15" s="8" t="e">
        <f>VLOOKUP(A15,svod!B:AB,27,FALSE)</f>
        <v>#N/A</v>
      </c>
      <c r="F15" s="8" t="e">
        <f>VLOOKUP(C15,Таблица!$A$1:$B$40,2)</f>
        <v>#N/A</v>
      </c>
      <c r="G15" s="4" t="b">
        <f t="shared" si="0"/>
        <v>1</v>
      </c>
      <c r="H15" s="3">
        <f t="shared" si="1"/>
        <v>0</v>
      </c>
    </row>
    <row r="16" spans="2:8" ht="12.75">
      <c r="B16" s="5"/>
      <c r="E16" s="8" t="e">
        <f>VLOOKUP(A16,svod!B:AB,27,FALSE)</f>
        <v>#N/A</v>
      </c>
      <c r="F16" s="8" t="e">
        <f>VLOOKUP(C16,Таблица!$A$1:$B$40,2)</f>
        <v>#N/A</v>
      </c>
      <c r="G16" s="4" t="b">
        <f t="shared" si="0"/>
        <v>1</v>
      </c>
      <c r="H16" s="3">
        <f t="shared" si="1"/>
        <v>0</v>
      </c>
    </row>
    <row r="17" spans="2:8" ht="12.75">
      <c r="B17" s="5"/>
      <c r="E17" s="8" t="e">
        <f>VLOOKUP(A17,svod!B:AB,27,FALSE)</f>
        <v>#N/A</v>
      </c>
      <c r="F17" s="8" t="e">
        <f>VLOOKUP(C17,Таблица!$A$1:$B$40,2)</f>
        <v>#N/A</v>
      </c>
      <c r="G17" s="4" t="b">
        <f t="shared" si="0"/>
        <v>1</v>
      </c>
      <c r="H17" s="3">
        <f t="shared" si="1"/>
        <v>0</v>
      </c>
    </row>
    <row r="18" spans="2:8" ht="12.75">
      <c r="B18" s="5"/>
      <c r="E18" s="8" t="e">
        <f>VLOOKUP(A18,svod!B:AB,27,FALSE)</f>
        <v>#N/A</v>
      </c>
      <c r="F18" s="8" t="e">
        <f>VLOOKUP(C18,Таблица!$A$1:$B$40,2)</f>
        <v>#N/A</v>
      </c>
      <c r="G18" s="4" t="b">
        <f t="shared" si="0"/>
        <v>1</v>
      </c>
      <c r="H18" s="3">
        <f t="shared" si="1"/>
        <v>0</v>
      </c>
    </row>
    <row r="19" spans="2:8" ht="12.75">
      <c r="B19" s="5"/>
      <c r="E19" s="8" t="e">
        <f>VLOOKUP(A19,svod!B:AB,27,FALSE)</f>
        <v>#N/A</v>
      </c>
      <c r="F19" s="8" t="e">
        <f>VLOOKUP(C19,Таблица!$A$1:$B$40,2)</f>
        <v>#N/A</v>
      </c>
      <c r="G19" s="4" t="b">
        <f t="shared" si="0"/>
        <v>1</v>
      </c>
      <c r="H19" s="3">
        <f t="shared" si="1"/>
        <v>0</v>
      </c>
    </row>
    <row r="20" spans="2:8" ht="12.75">
      <c r="B20" s="5"/>
      <c r="E20" s="8" t="e">
        <f>VLOOKUP(A20,svod!B:AB,27,FALSE)</f>
        <v>#N/A</v>
      </c>
      <c r="F20" s="8" t="e">
        <f>VLOOKUP(C20,Таблица!$A$1:$B$40,2)</f>
        <v>#N/A</v>
      </c>
      <c r="G20" s="4" t="b">
        <f t="shared" si="0"/>
        <v>1</v>
      </c>
      <c r="H20" s="3">
        <f t="shared" si="1"/>
        <v>0</v>
      </c>
    </row>
    <row r="21" spans="2:8" ht="12.75">
      <c r="B21" s="5"/>
      <c r="E21" s="8" t="e">
        <f>VLOOKUP(A21,svod!B:AB,27,FALSE)</f>
        <v>#N/A</v>
      </c>
      <c r="F21" s="8" t="e">
        <f>VLOOKUP(C21,Таблица!$A$1:$B$40,2)</f>
        <v>#N/A</v>
      </c>
      <c r="G21" s="4" t="b">
        <f t="shared" si="0"/>
        <v>1</v>
      </c>
      <c r="H21" s="3">
        <f t="shared" si="1"/>
        <v>0</v>
      </c>
    </row>
    <row r="22" spans="2:8" ht="12.75">
      <c r="B22" s="5"/>
      <c r="E22" s="8" t="e">
        <f>VLOOKUP(A22,svod!B:AB,27,FALSE)</f>
        <v>#N/A</v>
      </c>
      <c r="F22" s="8" t="e">
        <f>VLOOKUP(C22,Таблица!$A$1:$B$40,2)</f>
        <v>#N/A</v>
      </c>
      <c r="G22" s="4" t="b">
        <f t="shared" si="0"/>
        <v>1</v>
      </c>
      <c r="H22" s="3">
        <f t="shared" si="1"/>
        <v>0</v>
      </c>
    </row>
    <row r="23" spans="2:8" ht="12.75">
      <c r="B23" s="5"/>
      <c r="E23" s="8" t="e">
        <f>VLOOKUP(A23,svod!B:AB,27,FALSE)</f>
        <v>#N/A</v>
      </c>
      <c r="F23" s="8" t="e">
        <f>VLOOKUP(C23,Таблица!$A$1:$B$40,2)</f>
        <v>#N/A</v>
      </c>
      <c r="G23" s="4" t="b">
        <f t="shared" si="0"/>
        <v>1</v>
      </c>
      <c r="H23" s="3">
        <f t="shared" si="1"/>
        <v>0</v>
      </c>
    </row>
    <row r="24" spans="2:8" ht="12.75">
      <c r="B24" s="5"/>
      <c r="E24" s="8" t="e">
        <f>VLOOKUP(A24,svod!B:AB,27,FALSE)</f>
        <v>#N/A</v>
      </c>
      <c r="F24" s="8" t="e">
        <f>VLOOKUP(C24,Таблица!$A$1:$B$40,2)</f>
        <v>#N/A</v>
      </c>
      <c r="G24" s="4" t="b">
        <f t="shared" si="0"/>
        <v>1</v>
      </c>
      <c r="H24" s="3">
        <f t="shared" si="1"/>
        <v>0</v>
      </c>
    </row>
    <row r="25" spans="2:8" ht="12.75">
      <c r="B25" s="5"/>
      <c r="D25" s="6">
        <v>0.020625</v>
      </c>
      <c r="E25" s="8" t="e">
        <f>VLOOKUP(A25,svod!B:AB,27,FALSE)</f>
        <v>#N/A</v>
      </c>
      <c r="F25" s="8" t="e">
        <f>VLOOKUP(C25,Таблица!$A$1:$B$40,2)</f>
        <v>#N/A</v>
      </c>
      <c r="G25" s="4" t="b">
        <f t="shared" si="0"/>
        <v>1</v>
      </c>
      <c r="H25" s="3">
        <f t="shared" si="1"/>
        <v>0</v>
      </c>
    </row>
    <row r="26" spans="2:8" ht="12.75">
      <c r="B26" s="5"/>
      <c r="D26" s="6">
        <v>0.02172453703703704</v>
      </c>
      <c r="E26" s="8" t="e">
        <f>VLOOKUP(A26,svod!B:AB,27,FALSE)</f>
        <v>#N/A</v>
      </c>
      <c r="F26" s="8" t="e">
        <f>VLOOKUP(C26,Таблица!$A$1:$B$40,2)</f>
        <v>#N/A</v>
      </c>
      <c r="G26" s="4" t="b">
        <f t="shared" si="0"/>
        <v>1</v>
      </c>
      <c r="H26" s="3">
        <f t="shared" si="1"/>
        <v>0</v>
      </c>
    </row>
    <row r="27" spans="4:8" ht="12.75">
      <c r="D27" s="6">
        <v>0.02310185185185185</v>
      </c>
      <c r="E27" s="8" t="e">
        <f>VLOOKUP(A27,svod!B:AB,27,FALSE)</f>
        <v>#N/A</v>
      </c>
      <c r="F27" s="8" t="e">
        <f>VLOOKUP(C27,Таблица!$A$1:$B$40,2)</f>
        <v>#N/A</v>
      </c>
      <c r="G27" s="4" t="b">
        <f t="shared" si="0"/>
        <v>1</v>
      </c>
      <c r="H27" s="3">
        <f t="shared" si="1"/>
        <v>0</v>
      </c>
    </row>
    <row r="28" spans="4:8" ht="12.75">
      <c r="D28" s="6">
        <v>0.028252314814814813</v>
      </c>
      <c r="E28" s="8" t="e">
        <f>VLOOKUP(A28,svod!B:AB,27,FALSE)</f>
        <v>#N/A</v>
      </c>
      <c r="F28" s="8" t="e">
        <f>VLOOKUP(C28,Таблица!$A$1:$B$40,2)</f>
        <v>#N/A</v>
      </c>
      <c r="G28" s="4" t="b">
        <f t="shared" si="0"/>
        <v>1</v>
      </c>
      <c r="H28" s="3">
        <f t="shared" si="1"/>
        <v>0</v>
      </c>
    </row>
    <row r="29" spans="4:8" ht="12.75">
      <c r="D29" s="6">
        <v>0.02836805555555556</v>
      </c>
      <c r="E29" s="8" t="e">
        <f>VLOOKUP(A29,svod!B:AB,27,FALSE)</f>
        <v>#N/A</v>
      </c>
      <c r="F29" s="8" t="e">
        <f>VLOOKUP(C29,Таблица!$A$1:$B$40,2)</f>
        <v>#N/A</v>
      </c>
      <c r="G29" s="4" t="b">
        <f t="shared" si="0"/>
        <v>1</v>
      </c>
      <c r="H29" s="3">
        <f t="shared" si="1"/>
        <v>0</v>
      </c>
    </row>
    <row r="30" spans="4:8" ht="12.75">
      <c r="D30" s="6">
        <v>0.028819444444444443</v>
      </c>
      <c r="E30" s="8" t="e">
        <f>VLOOKUP(A30,svod!B:AB,27,FALSE)</f>
        <v>#N/A</v>
      </c>
      <c r="F30" s="8" t="e">
        <f>VLOOKUP(C30,Таблица!$A$1:$B$40,2)</f>
        <v>#N/A</v>
      </c>
      <c r="G30" s="4" t="b">
        <f t="shared" si="0"/>
        <v>1</v>
      </c>
      <c r="H30" s="3">
        <f t="shared" si="1"/>
        <v>0</v>
      </c>
    </row>
    <row r="31" spans="4:8" ht="12.75">
      <c r="D31" s="6">
        <v>0.031655092592592596</v>
      </c>
      <c r="E31" s="8" t="e">
        <f>VLOOKUP(A31,svod!B:AB,27,FALSE)</f>
        <v>#N/A</v>
      </c>
      <c r="F31" s="8" t="e">
        <f>VLOOKUP(C31,Таблица!$A$1:$B$40,2)</f>
        <v>#N/A</v>
      </c>
      <c r="G31" s="4" t="b">
        <f t="shared" si="0"/>
        <v>1</v>
      </c>
      <c r="H31" s="3">
        <f t="shared" si="1"/>
        <v>0</v>
      </c>
    </row>
    <row r="32" spans="4:8" ht="12.75">
      <c r="D32" s="6">
        <v>0.03732638888888889</v>
      </c>
      <c r="E32" s="8" t="e">
        <f>VLOOKUP(A32,svod!B:AB,27,FALSE)</f>
        <v>#N/A</v>
      </c>
      <c r="F32" s="8" t="e">
        <f>VLOOKUP(C32,Таблица!$A$1:$B$40,2)</f>
        <v>#N/A</v>
      </c>
      <c r="G32" s="4" t="b">
        <f t="shared" si="0"/>
        <v>1</v>
      </c>
      <c r="H32" s="3">
        <f t="shared" si="1"/>
        <v>0</v>
      </c>
    </row>
    <row r="33" spans="4:8" ht="12.75">
      <c r="D33" s="6">
        <v>0.041053240740740744</v>
      </c>
      <c r="E33" s="8" t="e">
        <f>VLOOKUP(A33,svod!B:AB,27,FALSE)</f>
        <v>#N/A</v>
      </c>
      <c r="F33" s="8" t="e">
        <f>VLOOKUP(C33,Таблица!$A$1:$B$40,2)</f>
        <v>#N/A</v>
      </c>
      <c r="G33" s="4" t="b">
        <f t="shared" si="0"/>
        <v>1</v>
      </c>
      <c r="H33" s="3">
        <f t="shared" si="1"/>
        <v>0</v>
      </c>
    </row>
    <row r="34" spans="4:8" ht="12.75">
      <c r="D34" s="6">
        <v>0.043680555555555556</v>
      </c>
      <c r="E34" s="8" t="e">
        <f>VLOOKUP(A34,svod!B:AB,27,FALSE)</f>
        <v>#N/A</v>
      </c>
      <c r="F34" s="8" t="e">
        <f>VLOOKUP(C34,Таблица!$A$1:$B$40,2)</f>
        <v>#N/A</v>
      </c>
      <c r="G34" s="4" t="b">
        <f t="shared" si="0"/>
        <v>1</v>
      </c>
      <c r="H34" s="3">
        <f t="shared" si="1"/>
        <v>0</v>
      </c>
    </row>
    <row r="35" spans="4:8" ht="12.75">
      <c r="D35" s="6">
        <v>0.02085648148148148</v>
      </c>
      <c r="E35" s="8" t="e">
        <f>VLOOKUP(A35,svod!B:AB,27,FALSE)</f>
        <v>#N/A</v>
      </c>
      <c r="F35" s="8" t="e">
        <f>VLOOKUP(C35,Таблица!$A$1:$B$40,2)</f>
        <v>#N/A</v>
      </c>
      <c r="G35" s="4" t="b">
        <f t="shared" si="0"/>
        <v>1</v>
      </c>
      <c r="H35" s="3">
        <f t="shared" si="1"/>
        <v>0</v>
      </c>
    </row>
    <row r="36" spans="4:8" ht="12.75">
      <c r="D36" s="6">
        <v>0.022129629629629628</v>
      </c>
      <c r="E36" s="8" t="e">
        <f>VLOOKUP(A36,svod!B:AB,27,FALSE)</f>
        <v>#N/A</v>
      </c>
      <c r="F36" s="8" t="e">
        <f>VLOOKUP(C36,Таблица!$A$1:$B$40,2)</f>
        <v>#N/A</v>
      </c>
      <c r="G36" s="4" t="b">
        <f t="shared" si="0"/>
        <v>1</v>
      </c>
      <c r="H36" s="3">
        <f t="shared" si="1"/>
        <v>0</v>
      </c>
    </row>
    <row r="37" spans="4:8" ht="12.75">
      <c r="D37" s="6">
        <v>0.02550925925925926</v>
      </c>
      <c r="E37" s="8" t="e">
        <f>VLOOKUP(A37,svod!B:AB,27,FALSE)</f>
        <v>#N/A</v>
      </c>
      <c r="F37" s="8" t="e">
        <f>VLOOKUP(C37,Таблица!$A$1:$B$40,2)</f>
        <v>#N/A</v>
      </c>
      <c r="G37" s="4" t="b">
        <f t="shared" si="0"/>
        <v>1</v>
      </c>
      <c r="H37" s="3">
        <f t="shared" si="1"/>
        <v>0</v>
      </c>
    </row>
    <row r="38" spans="4:8" ht="12.75">
      <c r="D38" s="6">
        <v>0.027696759259259258</v>
      </c>
      <c r="E38" s="8" t="e">
        <f>VLOOKUP(A38,svod!B:AB,27,FALSE)</f>
        <v>#N/A</v>
      </c>
      <c r="F38" s="8" t="e">
        <f>VLOOKUP(C38,Таблица!$A$1:$B$40,2)</f>
        <v>#N/A</v>
      </c>
      <c r="G38" s="4" t="b">
        <f t="shared" si="0"/>
        <v>1</v>
      </c>
      <c r="H38" s="3">
        <f t="shared" si="1"/>
        <v>0</v>
      </c>
    </row>
    <row r="39" spans="4:8" ht="12.75">
      <c r="D39" s="6">
        <v>0.03194444444444445</v>
      </c>
      <c r="E39" s="8" t="e">
        <f>VLOOKUP(A39,svod!B:AB,27,FALSE)</f>
        <v>#N/A</v>
      </c>
      <c r="F39" s="8" t="e">
        <f>VLOOKUP(C39,Таблица!$A$1:$B$40,2)</f>
        <v>#N/A</v>
      </c>
      <c r="G39" s="4" t="b">
        <f t="shared" si="0"/>
        <v>1</v>
      </c>
      <c r="H39" s="3">
        <f t="shared" si="1"/>
        <v>0</v>
      </c>
    </row>
    <row r="40" spans="5:8" ht="12.75">
      <c r="E40" s="8" t="e">
        <f>VLOOKUP(A40,svod!B:AB,27,FALSE)</f>
        <v>#N/A</v>
      </c>
      <c r="F40" s="8" t="e">
        <f>VLOOKUP(C40,Таблица!$A$1:$B$40,2)</f>
        <v>#N/A</v>
      </c>
      <c r="G40" s="4" t="b">
        <f t="shared" si="0"/>
        <v>1</v>
      </c>
      <c r="H40" s="3">
        <f t="shared" si="1"/>
        <v>0</v>
      </c>
    </row>
    <row r="41" spans="1:8" ht="12.75">
      <c r="A41" s="5"/>
      <c r="E41" s="8" t="e">
        <f>VLOOKUP(A41,svod!B:AB,27,FALSE)</f>
        <v>#N/A</v>
      </c>
      <c r="F41" s="8" t="e">
        <f>VLOOKUP(C41,Таблица!$A$1:$B$40,2)</f>
        <v>#N/A</v>
      </c>
      <c r="G41" s="4" t="b">
        <f t="shared" si="0"/>
        <v>1</v>
      </c>
      <c r="H41" s="3">
        <f t="shared" si="1"/>
        <v>0</v>
      </c>
    </row>
    <row r="42" spans="1:8" ht="12.75">
      <c r="A42" s="5"/>
      <c r="B42" s="5"/>
      <c r="E42" s="8" t="e">
        <f>VLOOKUP(A42,svod!B:AB,27,FALSE)</f>
        <v>#N/A</v>
      </c>
      <c r="F42" s="8" t="e">
        <f>VLOOKUP(C42,Таблица!$A$1:$B$40,2)</f>
        <v>#N/A</v>
      </c>
      <c r="G42" s="4" t="b">
        <f t="shared" si="0"/>
        <v>1</v>
      </c>
      <c r="H42" s="3">
        <f t="shared" si="1"/>
        <v>0</v>
      </c>
    </row>
    <row r="43" spans="1:8" ht="12.75">
      <c r="A43" s="5"/>
      <c r="B43" s="5"/>
      <c r="E43" s="8" t="e">
        <f>VLOOKUP(A43,svod!B:AB,27,FALSE)</f>
        <v>#N/A</v>
      </c>
      <c r="F43" s="8" t="e">
        <f>VLOOKUP(C43,Таблица!$A$1:$B$40,2)</f>
        <v>#N/A</v>
      </c>
      <c r="G43" s="4" t="b">
        <f t="shared" si="0"/>
        <v>1</v>
      </c>
      <c r="H43" s="3">
        <f t="shared" si="1"/>
        <v>0</v>
      </c>
    </row>
    <row r="44" spans="1:8" ht="12.75">
      <c r="A44" s="5"/>
      <c r="B44" s="5"/>
      <c r="E44" s="8" t="e">
        <f>VLOOKUP(A44,svod!B:AB,27,FALSE)</f>
        <v>#N/A</v>
      </c>
      <c r="F44" s="8" t="e">
        <f>VLOOKUP(C44,Таблица!$A$1:$B$40,2)</f>
        <v>#N/A</v>
      </c>
      <c r="G44" s="4" t="b">
        <f t="shared" si="0"/>
        <v>1</v>
      </c>
      <c r="H44" s="3">
        <f t="shared" si="1"/>
        <v>0</v>
      </c>
    </row>
    <row r="45" spans="1:8" ht="12.75">
      <c r="A45" s="5"/>
      <c r="B45" s="5"/>
      <c r="E45" s="8" t="e">
        <f>VLOOKUP(A45,svod!B:AB,27,FALSE)</f>
        <v>#N/A</v>
      </c>
      <c r="F45" s="8" t="e">
        <f>VLOOKUP(C45,Таблица!$A$1:$B$40,2)</f>
        <v>#N/A</v>
      </c>
      <c r="G45" s="4" t="b">
        <f t="shared" si="0"/>
        <v>1</v>
      </c>
      <c r="H45" s="3">
        <f t="shared" si="1"/>
        <v>0</v>
      </c>
    </row>
    <row r="46" spans="1:8" ht="12.75">
      <c r="A46" s="5"/>
      <c r="B46" s="5"/>
      <c r="E46" s="8" t="e">
        <f>VLOOKUP(A46,svod!B:AB,27,FALSE)</f>
        <v>#N/A</v>
      </c>
      <c r="F46" s="8" t="e">
        <f>VLOOKUP(C46,Таблица!$A$1:$B$40,2)</f>
        <v>#N/A</v>
      </c>
      <c r="G46" s="4" t="b">
        <f t="shared" si="0"/>
        <v>1</v>
      </c>
      <c r="H46" s="3">
        <f t="shared" si="1"/>
        <v>0</v>
      </c>
    </row>
    <row r="47" spans="1:8" ht="12.75">
      <c r="A47" s="5"/>
      <c r="B47" s="5"/>
      <c r="E47" s="8" t="e">
        <f>VLOOKUP(A47,svod!B:AB,27,FALSE)</f>
        <v>#N/A</v>
      </c>
      <c r="F47" s="8" t="e">
        <f>VLOOKUP(C47,Таблица!$A$1:$B$40,2)</f>
        <v>#N/A</v>
      </c>
      <c r="G47" s="4" t="b">
        <f t="shared" si="0"/>
        <v>1</v>
      </c>
      <c r="H47" s="3">
        <f t="shared" si="1"/>
        <v>0</v>
      </c>
    </row>
    <row r="48" spans="1:8" ht="12.75">
      <c r="A48" s="5"/>
      <c r="B48" s="5"/>
      <c r="E48" s="8" t="e">
        <f>VLOOKUP(A48,svod!B:AB,27,FALSE)</f>
        <v>#N/A</v>
      </c>
      <c r="F48" s="8" t="e">
        <f>VLOOKUP(C48,Таблица!$A$1:$B$40,2)</f>
        <v>#N/A</v>
      </c>
      <c r="G48" s="4" t="b">
        <f t="shared" si="0"/>
        <v>1</v>
      </c>
      <c r="H48" s="3">
        <f t="shared" si="1"/>
        <v>0</v>
      </c>
    </row>
    <row r="49" spans="1:8" ht="12.75">
      <c r="A49" s="5"/>
      <c r="B49" s="5"/>
      <c r="E49" s="8" t="e">
        <f>VLOOKUP(A49,svod!B:AB,27,FALSE)</f>
        <v>#N/A</v>
      </c>
      <c r="F49" s="8" t="e">
        <f>VLOOKUP(C49,Таблица!$A$1:$B$40,2)</f>
        <v>#N/A</v>
      </c>
      <c r="G49" s="4" t="b">
        <f t="shared" si="0"/>
        <v>1</v>
      </c>
      <c r="H49" s="3">
        <f t="shared" si="1"/>
        <v>0</v>
      </c>
    </row>
    <row r="50" spans="1:8" ht="12.75">
      <c r="A50" s="5"/>
      <c r="B50" s="5"/>
      <c r="E50" s="8" t="e">
        <f>VLOOKUP(A50,svod!B:AB,27,FALSE)</f>
        <v>#N/A</v>
      </c>
      <c r="F50" s="8" t="e">
        <f>VLOOKUP(C50,Таблица!$A$1:$B$40,2)</f>
        <v>#N/A</v>
      </c>
      <c r="G50" s="4" t="b">
        <f t="shared" si="0"/>
        <v>1</v>
      </c>
      <c r="H50" s="3">
        <f t="shared" si="1"/>
        <v>0</v>
      </c>
    </row>
    <row r="51" spans="1:8" ht="12.75">
      <c r="A51" s="5"/>
      <c r="B51" s="5"/>
      <c r="E51" s="8" t="e">
        <f>VLOOKUP(A51,svod!B:AB,27,FALSE)</f>
        <v>#N/A</v>
      </c>
      <c r="F51" s="8" t="e">
        <f>VLOOKUP(C51,Таблица!$A$1:$B$40,2)</f>
        <v>#N/A</v>
      </c>
      <c r="G51" s="4" t="b">
        <f t="shared" si="0"/>
        <v>1</v>
      </c>
      <c r="H51" s="3">
        <f t="shared" si="1"/>
        <v>0</v>
      </c>
    </row>
    <row r="52" spans="1:8" ht="12.75">
      <c r="A52" s="5"/>
      <c r="B52" s="5"/>
      <c r="E52" s="8" t="e">
        <f>VLOOKUP(A52,svod!B:AB,27,FALSE)</f>
        <v>#N/A</v>
      </c>
      <c r="F52" s="8" t="e">
        <f>VLOOKUP(C52,Таблица!$A$1:$B$40,2)</f>
        <v>#N/A</v>
      </c>
      <c r="G52" s="4" t="b">
        <f t="shared" si="0"/>
        <v>1</v>
      </c>
      <c r="H52" s="3">
        <f t="shared" si="1"/>
        <v>0</v>
      </c>
    </row>
    <row r="53" spans="1:8" ht="12.75">
      <c r="A53" s="5"/>
      <c r="B53" s="5"/>
      <c r="E53" s="8" t="e">
        <f>VLOOKUP(A53,svod!B:AB,27,FALSE)</f>
        <v>#N/A</v>
      </c>
      <c r="F53" s="8" t="e">
        <f>VLOOKUP(C53,Таблица!$A$1:$B$40,2)</f>
        <v>#N/A</v>
      </c>
      <c r="G53" s="4" t="b">
        <f t="shared" si="0"/>
        <v>1</v>
      </c>
      <c r="H53" s="3">
        <f t="shared" si="1"/>
        <v>0</v>
      </c>
    </row>
    <row r="54" spans="2:8" ht="12.75">
      <c r="B54" s="5"/>
      <c r="E54" s="8" t="e">
        <f>VLOOKUP(A54,svod!B:AB,27,FALSE)</f>
        <v>#N/A</v>
      </c>
      <c r="F54" s="8" t="e">
        <f>VLOOKUP(C54,Таблица!$A$1:$B$40,2)</f>
        <v>#N/A</v>
      </c>
      <c r="G54" s="4" t="b">
        <f aca="true" t="shared" si="2" ref="G54:G65">ISERROR(F54)</f>
        <v>1</v>
      </c>
      <c r="H54" s="3">
        <f aca="true" t="shared" si="3" ref="H54:H65">IF(G54,0,F54)</f>
        <v>0</v>
      </c>
    </row>
    <row r="55" spans="1:8" ht="12.75">
      <c r="A55" s="5"/>
      <c r="B55" s="5"/>
      <c r="E55" s="8" t="e">
        <f>VLOOKUP(A55,svod!B:AB,27,FALSE)</f>
        <v>#N/A</v>
      </c>
      <c r="F55" s="8" t="e">
        <f>VLOOKUP(C55,Таблица!$A$1:$B$40,2)</f>
        <v>#N/A</v>
      </c>
      <c r="G55" s="4" t="b">
        <f t="shared" si="2"/>
        <v>1</v>
      </c>
      <c r="H55" s="3">
        <f t="shared" si="3"/>
        <v>0</v>
      </c>
    </row>
    <row r="56" spans="1:8" ht="12.75">
      <c r="A56" s="5"/>
      <c r="B56" s="5"/>
      <c r="E56" s="8" t="e">
        <f>VLOOKUP(A56,svod!B:AB,27,FALSE)</f>
        <v>#N/A</v>
      </c>
      <c r="F56" s="8" t="e">
        <f>VLOOKUP(C56,Таблица!$A$1:$B$40,2)</f>
        <v>#N/A</v>
      </c>
      <c r="G56" s="4" t="b">
        <f t="shared" si="2"/>
        <v>1</v>
      </c>
      <c r="H56" s="3">
        <f t="shared" si="3"/>
        <v>0</v>
      </c>
    </row>
    <row r="57" spans="1:8" ht="12.75">
      <c r="A57" s="5"/>
      <c r="B57" s="5"/>
      <c r="E57" s="8" t="e">
        <f>VLOOKUP(A57,svod!B:AB,27,FALSE)</f>
        <v>#N/A</v>
      </c>
      <c r="F57" s="8" t="e">
        <f>VLOOKUP(C57,Таблица!$A$1:$B$40,2)</f>
        <v>#N/A</v>
      </c>
      <c r="G57" s="4" t="b">
        <f t="shared" si="2"/>
        <v>1</v>
      </c>
      <c r="H57" s="3">
        <f t="shared" si="3"/>
        <v>0</v>
      </c>
    </row>
    <row r="58" spans="1:8" ht="12.75">
      <c r="A58" s="5"/>
      <c r="B58" s="5"/>
      <c r="E58" s="8" t="e">
        <f>VLOOKUP(A58,svod!B:AB,27,FALSE)</f>
        <v>#N/A</v>
      </c>
      <c r="F58" s="8" t="e">
        <f>VLOOKUP(C58,Таблица!$A$1:$B$40,2)</f>
        <v>#N/A</v>
      </c>
      <c r="G58" s="4" t="b">
        <f t="shared" si="2"/>
        <v>1</v>
      </c>
      <c r="H58" s="3">
        <f t="shared" si="3"/>
        <v>0</v>
      </c>
    </row>
    <row r="59" spans="1:8" ht="12.75">
      <c r="A59" s="5"/>
      <c r="B59" s="5"/>
      <c r="E59" s="8" t="e">
        <f>VLOOKUP(A59,svod!B:AB,27,FALSE)</f>
        <v>#N/A</v>
      </c>
      <c r="F59" s="8" t="e">
        <f>VLOOKUP(C59,Таблица!$A$1:$B$40,2)</f>
        <v>#N/A</v>
      </c>
      <c r="G59" s="4" t="b">
        <f t="shared" si="2"/>
        <v>1</v>
      </c>
      <c r="H59" s="3">
        <f t="shared" si="3"/>
        <v>0</v>
      </c>
    </row>
    <row r="60" spans="1:8" ht="12.75">
      <c r="A60" s="5"/>
      <c r="B60" s="5"/>
      <c r="E60" s="8" t="e">
        <f>VLOOKUP(A60,svod!B:AB,27,FALSE)</f>
        <v>#N/A</v>
      </c>
      <c r="F60" s="8" t="e">
        <f>VLOOKUP(C60,Таблица!$A$1:$B$40,2)</f>
        <v>#N/A</v>
      </c>
      <c r="G60" s="4" t="b">
        <f t="shared" si="2"/>
        <v>1</v>
      </c>
      <c r="H60" s="3">
        <f t="shared" si="3"/>
        <v>0</v>
      </c>
    </row>
    <row r="61" spans="1:8" ht="12.75">
      <c r="A61" s="5"/>
      <c r="B61" s="5"/>
      <c r="E61" s="8" t="e">
        <f>VLOOKUP(A61,svod!B:AB,27,FALSE)</f>
        <v>#N/A</v>
      </c>
      <c r="F61" s="8" t="e">
        <f>VLOOKUP(C61,Таблица!$A$1:$B$40,2)</f>
        <v>#N/A</v>
      </c>
      <c r="G61" s="4" t="b">
        <f t="shared" si="2"/>
        <v>1</v>
      </c>
      <c r="H61" s="3">
        <f t="shared" si="3"/>
        <v>0</v>
      </c>
    </row>
    <row r="62" spans="1:8" ht="12.75">
      <c r="A62" s="5"/>
      <c r="B62" s="5"/>
      <c r="E62" s="8" t="e">
        <f>VLOOKUP(A62,svod!B:AB,27,FALSE)</f>
        <v>#N/A</v>
      </c>
      <c r="F62" s="8" t="e">
        <f>VLOOKUP(C62,Таблица!$A$1:$B$40,2)</f>
        <v>#N/A</v>
      </c>
      <c r="G62" s="4" t="b">
        <f t="shared" si="2"/>
        <v>1</v>
      </c>
      <c r="H62" s="3">
        <f t="shared" si="3"/>
        <v>0</v>
      </c>
    </row>
    <row r="63" spans="1:8" ht="12.75">
      <c r="A63" s="5"/>
      <c r="B63" s="5"/>
      <c r="E63" s="8" t="e">
        <f>VLOOKUP(A63,svod!B:AB,27,FALSE)</f>
        <v>#N/A</v>
      </c>
      <c r="F63" s="8" t="e">
        <f>VLOOKUP(C63,Таблица!$A$1:$B$40,2)</f>
        <v>#N/A</v>
      </c>
      <c r="G63" s="4" t="b">
        <f t="shared" si="2"/>
        <v>1</v>
      </c>
      <c r="H63" s="3">
        <f t="shared" si="3"/>
        <v>0</v>
      </c>
    </row>
    <row r="64" spans="2:8" ht="12.75">
      <c r="B64" s="5"/>
      <c r="E64" s="8" t="e">
        <f>VLOOKUP(A64,svod!B:AB,27,FALSE)</f>
        <v>#N/A</v>
      </c>
      <c r="F64" s="8" t="e">
        <f>VLOOKUP(C64,Таблица!$A$1:$B$40,2)</f>
        <v>#N/A</v>
      </c>
      <c r="G64" s="4" t="b">
        <f t="shared" si="2"/>
        <v>1</v>
      </c>
      <c r="H64" s="3">
        <f t="shared" si="3"/>
        <v>0</v>
      </c>
    </row>
    <row r="65" spans="2:8" ht="12.75">
      <c r="B65" s="5"/>
      <c r="E65" s="8" t="e">
        <f>VLOOKUP(A65,svod!B:AB,27,FALSE)</f>
        <v>#N/A</v>
      </c>
      <c r="F65" s="8" t="e">
        <f>VLOOKUP(C65,Таблица!$A$1:$B$40,2)</f>
        <v>#N/A</v>
      </c>
      <c r="G65" s="4" t="b">
        <f t="shared" si="2"/>
        <v>1</v>
      </c>
      <c r="H65" s="3">
        <f t="shared" si="3"/>
        <v>0</v>
      </c>
    </row>
    <row r="66" spans="2:8" ht="12.75">
      <c r="B66" s="5"/>
      <c r="E66" s="8" t="e">
        <f>VLOOKUP(A66,svod!B:AB,27,FALSE)</f>
        <v>#N/A</v>
      </c>
      <c r="F66" s="8" t="e">
        <f>VLOOKUP(C66,Таблица!$A$1:$B$40,2)</f>
        <v>#N/A</v>
      </c>
      <c r="G66" s="4" t="b">
        <f>ISERROR(F66)</f>
        <v>1</v>
      </c>
      <c r="H66" s="3">
        <f>IF(G66,0,F66)</f>
        <v>0</v>
      </c>
    </row>
    <row r="67" spans="2:8" ht="12.75">
      <c r="B67" s="5"/>
      <c r="E67" s="8" t="e">
        <f>VLOOKUP(A67,svod!B:AB,27,FALSE)</f>
        <v>#N/A</v>
      </c>
      <c r="F67" s="8" t="e">
        <f>VLOOKUP(C67,Таблица!$A$1:$B$40,2)</f>
        <v>#N/A</v>
      </c>
      <c r="G67" s="4" t="b">
        <f>ISERROR(F67)</f>
        <v>1</v>
      </c>
      <c r="H67" s="3">
        <f>IF(G67,0,F67)</f>
        <v>0</v>
      </c>
    </row>
    <row r="68" spans="2:8" ht="12.75">
      <c r="B68" s="5"/>
      <c r="E68" s="8" t="e">
        <f>VLOOKUP(A68,svod!B:AB,27,FALSE)</f>
        <v>#N/A</v>
      </c>
      <c r="F68" s="8" t="e">
        <f>VLOOKUP(C68,Таблица!$A$1:$B$40,2)</f>
        <v>#N/A</v>
      </c>
      <c r="G68" s="4" t="b">
        <f>ISERROR(F68)</f>
        <v>1</v>
      </c>
      <c r="H68" s="3">
        <f>IF(G68,0,F68)</f>
        <v>0</v>
      </c>
    </row>
    <row r="69" spans="2:8" ht="12.75">
      <c r="B69" s="5"/>
      <c r="E69" s="8" t="e">
        <f>VLOOKUP(A69,svod!B:AB,27,FALSE)</f>
        <v>#N/A</v>
      </c>
      <c r="F69" s="8" t="e">
        <f>VLOOKUP(C69,Таблица!$A$1:$B$40,2)</f>
        <v>#N/A</v>
      </c>
      <c r="G69" s="4" t="b">
        <f>ISERROR(F69)</f>
        <v>1</v>
      </c>
      <c r="H69" s="3">
        <f>IF(G69,0,F69)</f>
        <v>0</v>
      </c>
    </row>
    <row r="70" spans="5:8" ht="12.75">
      <c r="E70" s="8" t="e">
        <f>VLOOKUP(A70,svod!B:AB,27,FALSE)</f>
        <v>#N/A</v>
      </c>
      <c r="F70" s="8" t="e">
        <f>VLOOKUP(C70,Таблица!$A$1:$B$40,2)</f>
        <v>#N/A</v>
      </c>
      <c r="G70" s="4" t="b">
        <f>ISERROR(F70)</f>
        <v>1</v>
      </c>
      <c r="H70" s="3">
        <f>IF(G70,0,F70)</f>
        <v>0</v>
      </c>
    </row>
    <row r="71" spans="2:8" ht="12.75">
      <c r="B71" s="5"/>
      <c r="E71" s="8" t="e">
        <f>VLOOKUP(A71,svod!B:AB,27,FALSE)</f>
        <v>#N/A</v>
      </c>
      <c r="F71" s="8" t="e">
        <f>VLOOKUP(C71,Таблица!$A$1:$B$40,2)</f>
        <v>#N/A</v>
      </c>
      <c r="G71" s="4" t="b">
        <f aca="true" t="shared" si="4" ref="G71:G88">ISERROR(F71)</f>
        <v>1</v>
      </c>
      <c r="H71" s="3">
        <f aca="true" t="shared" si="5" ref="H71:H88">IF(G71,0,F71)</f>
        <v>0</v>
      </c>
    </row>
    <row r="72" spans="2:8" ht="12.75">
      <c r="B72" s="5"/>
      <c r="E72" s="8" t="e">
        <f>VLOOKUP(A72,svod!B:AB,27,FALSE)</f>
        <v>#N/A</v>
      </c>
      <c r="F72" s="8" t="e">
        <f>VLOOKUP(C72,Таблица!$A$1:$B$40,2)</f>
        <v>#N/A</v>
      </c>
      <c r="G72" s="4" t="b">
        <f t="shared" si="4"/>
        <v>1</v>
      </c>
      <c r="H72" s="3">
        <f t="shared" si="5"/>
        <v>0</v>
      </c>
    </row>
    <row r="73" spans="2:8" ht="12.75">
      <c r="B73" s="5"/>
      <c r="E73" s="8" t="e">
        <f>VLOOKUP(A73,svod!B:AB,27,FALSE)</f>
        <v>#N/A</v>
      </c>
      <c r="F73" s="8" t="e">
        <f>VLOOKUP(C73,Таблица!$A$1:$B$40,2)</f>
        <v>#N/A</v>
      </c>
      <c r="G73" s="4" t="b">
        <f t="shared" si="4"/>
        <v>1</v>
      </c>
      <c r="H73" s="3">
        <f t="shared" si="5"/>
        <v>0</v>
      </c>
    </row>
    <row r="74" spans="2:8" ht="12.75">
      <c r="B74" s="5"/>
      <c r="E74" s="8" t="e">
        <f>VLOOKUP(A74,svod!B:AB,27,FALSE)</f>
        <v>#N/A</v>
      </c>
      <c r="F74" s="8" t="e">
        <f>VLOOKUP(C74,Таблица!$A$1:$B$40,2)</f>
        <v>#N/A</v>
      </c>
      <c r="G74" s="4" t="b">
        <f t="shared" si="4"/>
        <v>1</v>
      </c>
      <c r="H74" s="3">
        <f t="shared" si="5"/>
        <v>0</v>
      </c>
    </row>
    <row r="75" spans="2:8" ht="12.75">
      <c r="B75" s="5"/>
      <c r="E75" s="8" t="e">
        <f>VLOOKUP(A75,svod!B:AB,27,FALSE)</f>
        <v>#N/A</v>
      </c>
      <c r="F75" s="8" t="e">
        <f>VLOOKUP(C75,Таблица!$A$1:$B$40,2)</f>
        <v>#N/A</v>
      </c>
      <c r="G75" s="4" t="b">
        <f t="shared" si="4"/>
        <v>1</v>
      </c>
      <c r="H75" s="3">
        <f t="shared" si="5"/>
        <v>0</v>
      </c>
    </row>
    <row r="76" spans="2:8" ht="12.75">
      <c r="B76" s="5"/>
      <c r="E76" s="8" t="e">
        <f>VLOOKUP(A76,svod!B:AB,27,FALSE)</f>
        <v>#N/A</v>
      </c>
      <c r="F76" s="8" t="e">
        <f>VLOOKUP(C76,Таблица!$A$1:$B$40,2)</f>
        <v>#N/A</v>
      </c>
      <c r="G76" s="4" t="b">
        <f t="shared" si="4"/>
        <v>1</v>
      </c>
      <c r="H76" s="3">
        <f t="shared" si="5"/>
        <v>0</v>
      </c>
    </row>
    <row r="77" spans="2:8" ht="12.75">
      <c r="B77" s="5"/>
      <c r="E77" s="8" t="e">
        <f>VLOOKUP(A77,svod!B:AB,27,FALSE)</f>
        <v>#N/A</v>
      </c>
      <c r="F77" s="8" t="e">
        <f>VLOOKUP(C77,Таблица!$A$1:$B$40,2)</f>
        <v>#N/A</v>
      </c>
      <c r="G77" s="4" t="b">
        <f t="shared" si="4"/>
        <v>1</v>
      </c>
      <c r="H77" s="3">
        <f t="shared" si="5"/>
        <v>0</v>
      </c>
    </row>
    <row r="78" spans="2:8" ht="12.75">
      <c r="B78" s="5"/>
      <c r="E78" s="8" t="e">
        <f>VLOOKUP(A78,svod!B:AB,27,FALSE)</f>
        <v>#N/A</v>
      </c>
      <c r="F78" s="8" t="e">
        <f>VLOOKUP(C78,Таблица!$A$1:$B$40,2)</f>
        <v>#N/A</v>
      </c>
      <c r="G78" s="4" t="b">
        <f t="shared" si="4"/>
        <v>1</v>
      </c>
      <c r="H78" s="3">
        <f t="shared" si="5"/>
        <v>0</v>
      </c>
    </row>
    <row r="79" spans="2:8" ht="12.75">
      <c r="B79" s="5"/>
      <c r="E79" s="8" t="e">
        <f>VLOOKUP(A79,svod!B:AB,27,FALSE)</f>
        <v>#N/A</v>
      </c>
      <c r="F79" s="8" t="e">
        <f>VLOOKUP(C79,Таблица!$A$1:$B$40,2)</f>
        <v>#N/A</v>
      </c>
      <c r="G79" s="4" t="b">
        <f t="shared" si="4"/>
        <v>1</v>
      </c>
      <c r="H79" s="3">
        <f t="shared" si="5"/>
        <v>0</v>
      </c>
    </row>
    <row r="80" spans="2:8" ht="12.75">
      <c r="B80" s="5"/>
      <c r="E80" s="8" t="e">
        <f>VLOOKUP(A80,svod!B:AB,27,FALSE)</f>
        <v>#N/A</v>
      </c>
      <c r="F80" s="8" t="e">
        <f>VLOOKUP(C80,Таблица!$A$1:$B$40,2)</f>
        <v>#N/A</v>
      </c>
      <c r="G80" s="4" t="b">
        <f t="shared" si="4"/>
        <v>1</v>
      </c>
      <c r="H80" s="3">
        <f t="shared" si="5"/>
        <v>0</v>
      </c>
    </row>
    <row r="81" spans="2:8" ht="12.75">
      <c r="B81" s="5"/>
      <c r="E81" s="8" t="e">
        <f>VLOOKUP(A81,svod!B:AB,27,FALSE)</f>
        <v>#N/A</v>
      </c>
      <c r="F81" s="8" t="e">
        <f>VLOOKUP(C81,Таблица!$A$1:$B$40,2)</f>
        <v>#N/A</v>
      </c>
      <c r="G81" s="4" t="b">
        <f t="shared" si="4"/>
        <v>1</v>
      </c>
      <c r="H81" s="3">
        <f t="shared" si="5"/>
        <v>0</v>
      </c>
    </row>
    <row r="82" spans="2:8" ht="12.75">
      <c r="B82" s="5"/>
      <c r="E82" s="8" t="e">
        <f>VLOOKUP(A82,svod!B:AB,27,FALSE)</f>
        <v>#N/A</v>
      </c>
      <c r="F82" s="8" t="e">
        <f>VLOOKUP(C82,Таблица!$A$1:$B$40,2)</f>
        <v>#N/A</v>
      </c>
      <c r="G82" s="4" t="b">
        <f t="shared" si="4"/>
        <v>1</v>
      </c>
      <c r="H82" s="3">
        <f t="shared" si="5"/>
        <v>0</v>
      </c>
    </row>
    <row r="83" spans="2:8" ht="12.75">
      <c r="B83" s="5"/>
      <c r="E83" s="8" t="e">
        <f>VLOOKUP(A83,svod!B:AB,27,FALSE)</f>
        <v>#N/A</v>
      </c>
      <c r="F83" s="8" t="e">
        <f>VLOOKUP(C83,Таблица!$A$1:$B$40,2)</f>
        <v>#N/A</v>
      </c>
      <c r="G83" s="4" t="b">
        <f t="shared" si="4"/>
        <v>1</v>
      </c>
      <c r="H83" s="3">
        <f t="shared" si="5"/>
        <v>0</v>
      </c>
    </row>
    <row r="84" spans="2:8" ht="12.75">
      <c r="B84" s="5"/>
      <c r="E84" s="8" t="e">
        <f>VLOOKUP(A84,svod!B:AB,27,FALSE)</f>
        <v>#N/A</v>
      </c>
      <c r="F84" s="8" t="e">
        <f>VLOOKUP(C84,Таблица!$A$1:$B$40,2)</f>
        <v>#N/A</v>
      </c>
      <c r="G84" s="4" t="b">
        <f t="shared" si="4"/>
        <v>1</v>
      </c>
      <c r="H84" s="3">
        <f t="shared" si="5"/>
        <v>0</v>
      </c>
    </row>
    <row r="85" spans="2:8" ht="12.75">
      <c r="B85" s="5"/>
      <c r="E85" s="8" t="e">
        <f>VLOOKUP(A85,svod!B:AB,27,FALSE)</f>
        <v>#N/A</v>
      </c>
      <c r="F85" s="8" t="e">
        <f>VLOOKUP(C85,Таблица!$A$1:$B$40,2)</f>
        <v>#N/A</v>
      </c>
      <c r="G85" s="4" t="b">
        <f t="shared" si="4"/>
        <v>1</v>
      </c>
      <c r="H85" s="3">
        <f t="shared" si="5"/>
        <v>0</v>
      </c>
    </row>
    <row r="86" spans="2:8" ht="12.75">
      <c r="B86" s="5"/>
      <c r="E86" s="8" t="e">
        <f>VLOOKUP(A86,svod!B:AB,27,FALSE)</f>
        <v>#N/A</v>
      </c>
      <c r="F86" s="8" t="e">
        <f>VLOOKUP(C86,Таблица!$A$1:$B$40,2)</f>
        <v>#N/A</v>
      </c>
      <c r="G86" s="4" t="b">
        <f t="shared" si="4"/>
        <v>1</v>
      </c>
      <c r="H86" s="3">
        <f t="shared" si="5"/>
        <v>0</v>
      </c>
    </row>
    <row r="87" spans="2:8" ht="12.75">
      <c r="B87" s="5"/>
      <c r="E87" s="8" t="e">
        <f>VLOOKUP(A87,svod!B:AB,27,FALSE)</f>
        <v>#N/A</v>
      </c>
      <c r="F87" s="8" t="e">
        <f>VLOOKUP(C87,Таблица!$A$1:$B$40,2)</f>
        <v>#N/A</v>
      </c>
      <c r="G87" s="4" t="b">
        <f t="shared" si="4"/>
        <v>1</v>
      </c>
      <c r="H87" s="3">
        <f t="shared" si="5"/>
        <v>0</v>
      </c>
    </row>
    <row r="88" spans="5:8" ht="12.75">
      <c r="E88" s="8" t="e">
        <f>VLOOKUP(A88,svod!B:AB,27,FALSE)</f>
        <v>#N/A</v>
      </c>
      <c r="F88" s="8" t="e">
        <f>VLOOKUP(C88,Таблица!$A$1:$B$40,2)</f>
        <v>#N/A</v>
      </c>
      <c r="G88" s="4" t="b">
        <f t="shared" si="4"/>
        <v>1</v>
      </c>
      <c r="H88" s="3">
        <f t="shared" si="5"/>
        <v>0</v>
      </c>
    </row>
    <row r="89" spans="5:8" ht="12.75">
      <c r="E89" s="8"/>
      <c r="F89" s="3"/>
      <c r="G89" s="4"/>
      <c r="H89" s="3"/>
    </row>
    <row r="90" spans="5:8" ht="12.75">
      <c r="E90" s="8"/>
      <c r="F90" s="3"/>
      <c r="G90" s="4"/>
      <c r="H90" s="3"/>
    </row>
    <row r="91" spans="5:8" ht="12.75">
      <c r="E91" s="8"/>
      <c r="F91" s="3"/>
      <c r="G91" s="4"/>
      <c r="H91" s="3"/>
    </row>
    <row r="92" spans="5:8" ht="12.75">
      <c r="E92" s="8"/>
      <c r="F92" s="3"/>
      <c r="G92" s="4"/>
      <c r="H92" s="3"/>
    </row>
    <row r="93" spans="5:8" ht="12.75">
      <c r="E93" s="8"/>
      <c r="F93" s="3"/>
      <c r="G93" s="4"/>
      <c r="H93" s="3"/>
    </row>
    <row r="94" spans="5:8" ht="12.75">
      <c r="E94" s="8"/>
      <c r="F94" s="3"/>
      <c r="G94" s="4"/>
      <c r="H94" s="3"/>
    </row>
    <row r="95" spans="5:8" ht="12.75">
      <c r="E95" s="8"/>
      <c r="F95" s="3"/>
      <c r="G95" s="4"/>
      <c r="H95" s="3"/>
    </row>
    <row r="96" spans="5:8" ht="12.75">
      <c r="E96" s="8"/>
      <c r="F96" s="3"/>
      <c r="G96" s="4"/>
      <c r="H96" s="3"/>
    </row>
    <row r="97" spans="5:8" ht="12.75">
      <c r="E97" s="8"/>
      <c r="F97" s="3"/>
      <c r="G97" s="4"/>
      <c r="H97" s="3"/>
    </row>
    <row r="98" spans="5:8" ht="12.75">
      <c r="E98" s="8"/>
      <c r="F98" s="3"/>
      <c r="G98" s="4"/>
      <c r="H98" s="3"/>
    </row>
    <row r="99" spans="5:8" ht="12.75">
      <c r="E99" s="8"/>
      <c r="F99" s="3"/>
      <c r="G99" s="4"/>
      <c r="H99" s="3"/>
    </row>
    <row r="100" spans="5:8" ht="12.75">
      <c r="E100" s="8"/>
      <c r="F100" s="3"/>
      <c r="G100" s="4"/>
      <c r="H100" s="3"/>
    </row>
    <row r="101" spans="5:8" ht="12.75">
      <c r="E101" s="8"/>
      <c r="F101" s="3"/>
      <c r="G101" s="4"/>
      <c r="H101" s="3"/>
    </row>
    <row r="102" spans="5:8" ht="12.75">
      <c r="E102" s="8"/>
      <c r="F102" s="3"/>
      <c r="G102" s="4"/>
      <c r="H102" s="3"/>
    </row>
    <row r="103" spans="5:8" ht="12.75">
      <c r="E103" s="8"/>
      <c r="F103" s="3"/>
      <c r="G103" s="4"/>
      <c r="H103" s="3"/>
    </row>
    <row r="104" spans="5:8" ht="12.75">
      <c r="E104" s="8"/>
      <c r="F104" s="3"/>
      <c r="G104" s="4"/>
      <c r="H104" s="3"/>
    </row>
    <row r="105" spans="5:8" ht="12.75">
      <c r="E105" s="8"/>
      <c r="F105" s="3"/>
      <c r="G105" s="4"/>
      <c r="H105" s="3"/>
    </row>
    <row r="106" spans="5:8" ht="12.75">
      <c r="E106" s="8"/>
      <c r="F106" s="3"/>
      <c r="G106" s="4"/>
      <c r="H106" s="3"/>
    </row>
    <row r="107" spans="5:8" ht="12.75">
      <c r="E107" s="8"/>
      <c r="F107" s="3"/>
      <c r="G107" s="4"/>
      <c r="H107" s="3"/>
    </row>
    <row r="108" spans="5:8" ht="12.75">
      <c r="E108" s="8"/>
      <c r="F108" s="3"/>
      <c r="G108" s="4"/>
      <c r="H108" s="3"/>
    </row>
    <row r="109" spans="5:8" ht="12.75">
      <c r="E109" s="8"/>
      <c r="F109" s="3"/>
      <c r="G109" s="4"/>
      <c r="H109" s="3"/>
    </row>
    <row r="110" spans="5:8" ht="12.75">
      <c r="E110" s="8"/>
      <c r="F110" s="3"/>
      <c r="G110" s="4"/>
      <c r="H110" s="3"/>
    </row>
    <row r="111" spans="5:8" ht="12.75">
      <c r="E111" s="8"/>
      <c r="F111" s="3"/>
      <c r="G111" s="4"/>
      <c r="H111" s="3"/>
    </row>
    <row r="112" spans="5:8" ht="12.75">
      <c r="E112" s="8"/>
      <c r="F112" s="3"/>
      <c r="G112" s="4"/>
      <c r="H112" s="3"/>
    </row>
    <row r="113" spans="5:8" ht="12.75">
      <c r="E113" s="8"/>
      <c r="F113" s="3"/>
      <c r="G113" s="4"/>
      <c r="H113" s="3"/>
    </row>
    <row r="114" spans="5:8" ht="12.75">
      <c r="E114" s="8"/>
      <c r="F114" s="3"/>
      <c r="G114" s="4"/>
      <c r="H114" s="3"/>
    </row>
    <row r="115" spans="5:8" ht="12.75">
      <c r="E115" s="8"/>
      <c r="F115" s="3"/>
      <c r="G115" s="4"/>
      <c r="H115" s="3"/>
    </row>
    <row r="116" spans="5:8" ht="12.75">
      <c r="E116" s="8"/>
      <c r="F116" s="3"/>
      <c r="G116" s="4"/>
      <c r="H116" s="3"/>
    </row>
    <row r="117" spans="5:8" ht="12.75">
      <c r="E117" s="8"/>
      <c r="F117" s="3"/>
      <c r="G117" s="4"/>
      <c r="H117" s="3"/>
    </row>
    <row r="118" spans="5:8" ht="12.75">
      <c r="E118" s="8"/>
      <c r="F118" s="3"/>
      <c r="G118" s="4"/>
      <c r="H118" s="3"/>
    </row>
    <row r="119" spans="5:8" ht="12.75">
      <c r="E119" s="8"/>
      <c r="F119" s="3"/>
      <c r="G119" s="4"/>
      <c r="H119" s="3"/>
    </row>
    <row r="120" spans="5:8" ht="12.75">
      <c r="E120" s="8"/>
      <c r="F120" s="3"/>
      <c r="G120" s="4"/>
      <c r="H120" s="3"/>
    </row>
    <row r="121" spans="5:8" ht="12.75">
      <c r="E121" s="8"/>
      <c r="F121" s="3"/>
      <c r="G121" s="4"/>
      <c r="H121" s="3"/>
    </row>
    <row r="122" spans="5:8" ht="12.75">
      <c r="E122" s="8"/>
      <c r="F122" s="3"/>
      <c r="G122" s="4"/>
      <c r="H122" s="3"/>
    </row>
    <row r="123" spans="5:8" ht="12.75">
      <c r="E123" s="8"/>
      <c r="F123" s="3"/>
      <c r="G123" s="4"/>
      <c r="H123" s="3"/>
    </row>
    <row r="124" spans="5:8" ht="12.75">
      <c r="E124" s="8"/>
      <c r="F124" s="3"/>
      <c r="G124" s="4"/>
      <c r="H124" s="3"/>
    </row>
    <row r="125" spans="5:8" ht="12.75">
      <c r="E125" s="8"/>
      <c r="F125" s="3"/>
      <c r="G125" s="4"/>
      <c r="H125" s="3"/>
    </row>
    <row r="126" spans="5:8" ht="12.75">
      <c r="E126" s="8"/>
      <c r="F126" s="3"/>
      <c r="G126" s="4"/>
      <c r="H126" s="3"/>
    </row>
    <row r="127" spans="5:8" ht="12.75">
      <c r="E127" s="8"/>
      <c r="F127" s="3"/>
      <c r="G127" s="4"/>
      <c r="H127" s="3"/>
    </row>
    <row r="128" spans="5:8" ht="12.75">
      <c r="E128" s="8"/>
      <c r="F128" s="3"/>
      <c r="G128" s="4"/>
      <c r="H128" s="3"/>
    </row>
    <row r="129" spans="5:8" ht="12.75">
      <c r="E129" s="8"/>
      <c r="F129" s="3"/>
      <c r="G129" s="4"/>
      <c r="H129" s="3"/>
    </row>
    <row r="130" spans="5:8" ht="12.75">
      <c r="E130" s="8"/>
      <c r="F130" s="3"/>
      <c r="G130" s="4"/>
      <c r="H130" s="3"/>
    </row>
    <row r="131" spans="5:8" ht="12.75">
      <c r="E131" s="8"/>
      <c r="F131" s="3"/>
      <c r="G131" s="4"/>
      <c r="H131" s="3"/>
    </row>
    <row r="132" spans="5:8" ht="12.75">
      <c r="E132" s="8"/>
      <c r="F132" s="3"/>
      <c r="G132" s="4"/>
      <c r="H132" s="3"/>
    </row>
    <row r="133" spans="5:8" ht="12.75">
      <c r="E133" s="8"/>
      <c r="F133" s="3"/>
      <c r="G133" s="4"/>
      <c r="H133" s="3"/>
    </row>
    <row r="134" spans="5:8" ht="12.75">
      <c r="E134" s="8"/>
      <c r="F134" s="3"/>
      <c r="G134" s="4"/>
      <c r="H134" s="3"/>
    </row>
    <row r="135" spans="5:8" ht="12.75">
      <c r="E135" s="8"/>
      <c r="F135" s="3"/>
      <c r="G135" s="4"/>
      <c r="H135" s="3"/>
    </row>
    <row r="136" spans="5:8" ht="12.75">
      <c r="E136" s="8"/>
      <c r="F136" s="3"/>
      <c r="G136" s="4"/>
      <c r="H136" s="3"/>
    </row>
    <row r="137" spans="5:8" ht="12.75">
      <c r="E137" s="8"/>
      <c r="F137" s="3"/>
      <c r="G137" s="4"/>
      <c r="H137" s="3"/>
    </row>
    <row r="138" spans="5:8" ht="12.75">
      <c r="E138" s="8"/>
      <c r="F138" s="3"/>
      <c r="G138" s="4"/>
      <c r="H138" s="3"/>
    </row>
    <row r="139" spans="5:8" ht="12.75">
      <c r="E139" s="8"/>
      <c r="F139" s="3"/>
      <c r="G139" s="4"/>
      <c r="H139" s="3"/>
    </row>
    <row r="140" spans="5:8" ht="12.75">
      <c r="E140" s="8"/>
      <c r="F140" s="3"/>
      <c r="G140" s="4"/>
      <c r="H140" s="3"/>
    </row>
    <row r="141" spans="5:8" ht="12.75">
      <c r="E141" s="8"/>
      <c r="F141" s="3"/>
      <c r="G141" s="4"/>
      <c r="H141" s="3"/>
    </row>
    <row r="142" spans="5:8" ht="12.75">
      <c r="E142" s="8"/>
      <c r="F142" s="3"/>
      <c r="G142" s="4"/>
      <c r="H142" s="3"/>
    </row>
    <row r="143" spans="5:8" ht="12.75">
      <c r="E143" s="8"/>
      <c r="F143" s="3"/>
      <c r="G143" s="4"/>
      <c r="H143" s="3"/>
    </row>
    <row r="144" spans="5:8" ht="12.75">
      <c r="E144" s="8"/>
      <c r="F144" s="3"/>
      <c r="G144" s="4"/>
      <c r="H144" s="3"/>
    </row>
    <row r="145" spans="5:8" ht="12.75">
      <c r="E145" s="8"/>
      <c r="F145" s="3"/>
      <c r="G145" s="4"/>
      <c r="H145" s="3"/>
    </row>
    <row r="146" spans="5:8" ht="12.75">
      <c r="E146" s="8"/>
      <c r="F146" s="3"/>
      <c r="G146" s="4"/>
      <c r="H146" s="3"/>
    </row>
    <row r="147" spans="5:8" ht="12.75">
      <c r="E147" s="8"/>
      <c r="F147" s="3"/>
      <c r="G147" s="4"/>
      <c r="H147" s="3"/>
    </row>
    <row r="148" spans="5:8" ht="12.75">
      <c r="E148" s="8"/>
      <c r="F148" s="3"/>
      <c r="G148" s="4"/>
      <c r="H148" s="3"/>
    </row>
    <row r="149" spans="5:8" ht="12.75">
      <c r="E149" s="8"/>
      <c r="F149" s="3"/>
      <c r="G149" s="4"/>
      <c r="H149" s="3"/>
    </row>
    <row r="150" spans="5:8" ht="12.75">
      <c r="E150" s="8"/>
      <c r="F150" s="3"/>
      <c r="G150" s="4"/>
      <c r="H150" s="3"/>
    </row>
    <row r="151" spans="5:8" ht="12.75">
      <c r="E151" s="8"/>
      <c r="F151" s="3"/>
      <c r="G151" s="4"/>
      <c r="H151" s="3"/>
    </row>
    <row r="152" spans="5:8" ht="12.75">
      <c r="E152" s="8"/>
      <c r="F152" s="3"/>
      <c r="G152" s="4"/>
      <c r="H152" s="3"/>
    </row>
    <row r="153" spans="5:8" ht="12.75">
      <c r="E153" s="8"/>
      <c r="F153" s="3"/>
      <c r="G153" s="4"/>
      <c r="H153" s="3"/>
    </row>
    <row r="154" spans="5:8" ht="12.75">
      <c r="E154" s="8"/>
      <c r="F154" s="3"/>
      <c r="G154" s="4"/>
      <c r="H154" s="3"/>
    </row>
    <row r="155" spans="5:8" ht="12.75">
      <c r="E155" s="8"/>
      <c r="F155" s="3"/>
      <c r="G155" s="4"/>
      <c r="H155" s="3"/>
    </row>
    <row r="156" spans="5:8" ht="12.75">
      <c r="E156" s="8"/>
      <c r="F156" s="3"/>
      <c r="G156" s="4"/>
      <c r="H156" s="3"/>
    </row>
    <row r="157" spans="5:8" ht="12.75">
      <c r="E157" s="8"/>
      <c r="F157" s="3"/>
      <c r="G157" s="4"/>
      <c r="H157" s="3"/>
    </row>
    <row r="158" spans="5:8" ht="12.75">
      <c r="E158" s="8"/>
      <c r="F158" s="3"/>
      <c r="G158" s="4"/>
      <c r="H158" s="3"/>
    </row>
    <row r="159" spans="5:8" ht="12.75">
      <c r="E159" s="8"/>
      <c r="F159" s="3"/>
      <c r="G159" s="4"/>
      <c r="H159" s="3"/>
    </row>
    <row r="160" spans="5:8" ht="12.75">
      <c r="E160" s="8"/>
      <c r="F160" s="3"/>
      <c r="G160" s="4"/>
      <c r="H160" s="3"/>
    </row>
    <row r="161" spans="5:8" ht="12.75">
      <c r="E161" s="8"/>
      <c r="F161" s="3"/>
      <c r="G161" s="4"/>
      <c r="H161" s="3"/>
    </row>
    <row r="162" spans="5:8" ht="12.75">
      <c r="E162" s="8"/>
      <c r="F162" s="3"/>
      <c r="G162" s="4"/>
      <c r="H162" s="3"/>
    </row>
    <row r="163" spans="5:8" ht="12.75">
      <c r="E163" s="8"/>
      <c r="F163" s="3"/>
      <c r="G163" s="4"/>
      <c r="H163" s="3"/>
    </row>
    <row r="164" spans="5:8" ht="12.75">
      <c r="E164" s="8"/>
      <c r="F164" s="3"/>
      <c r="G164" s="4"/>
      <c r="H164" s="3"/>
    </row>
    <row r="165" spans="5:8" ht="12.75">
      <c r="E165" s="8"/>
      <c r="F165" s="3"/>
      <c r="G165" s="4"/>
      <c r="H165" s="3"/>
    </row>
    <row r="166" spans="5:8" ht="12.75">
      <c r="E166" s="8"/>
      <c r="F166" s="3"/>
      <c r="G166" s="4"/>
      <c r="H166" s="3"/>
    </row>
    <row r="167" spans="5:8" ht="12.75">
      <c r="E167" s="8"/>
      <c r="F167" s="3"/>
      <c r="G167" s="4"/>
      <c r="H167" s="3"/>
    </row>
    <row r="168" spans="5:8" ht="12.75">
      <c r="E168" s="8"/>
      <c r="F168" s="3"/>
      <c r="G168" s="4"/>
      <c r="H168" s="3"/>
    </row>
    <row r="169" spans="5:8" ht="12.75">
      <c r="E169" s="8"/>
      <c r="F169" s="3"/>
      <c r="G169" s="4"/>
      <c r="H169" s="3"/>
    </row>
    <row r="170" spans="5:8" ht="12.75">
      <c r="E170" s="8"/>
      <c r="F170" s="3"/>
      <c r="G170" s="4"/>
      <c r="H170" s="3"/>
    </row>
    <row r="171" spans="5:8" ht="12.75">
      <c r="E171" s="8"/>
      <c r="F171" s="3"/>
      <c r="G171" s="4"/>
      <c r="H171" s="3"/>
    </row>
    <row r="172" spans="5:8" ht="12.75">
      <c r="E172" s="8"/>
      <c r="F172" s="3"/>
      <c r="G172" s="4"/>
      <c r="H172" s="3"/>
    </row>
    <row r="173" spans="5:8" ht="12.75">
      <c r="E173" s="8"/>
      <c r="F173" s="3"/>
      <c r="G173" s="4"/>
      <c r="H173" s="3"/>
    </row>
    <row r="174" spans="5:8" ht="12.75">
      <c r="E174" s="8"/>
      <c r="F174" s="3"/>
      <c r="G174" s="4"/>
      <c r="H174" s="3"/>
    </row>
    <row r="175" spans="5:8" ht="12.75">
      <c r="E175" s="8"/>
      <c r="F175" s="3"/>
      <c r="G175" s="4"/>
      <c r="H175" s="3"/>
    </row>
    <row r="176" spans="5:8" ht="12.75">
      <c r="E176" s="8"/>
      <c r="F176" s="3"/>
      <c r="G176" s="4"/>
      <c r="H176" s="3"/>
    </row>
    <row r="177" spans="5:8" ht="12.75">
      <c r="E177" s="8"/>
      <c r="F177" s="3"/>
      <c r="G177" s="4"/>
      <c r="H177" s="3"/>
    </row>
    <row r="178" spans="5:8" ht="12.75">
      <c r="E178" s="8"/>
      <c r="F178" s="3"/>
      <c r="G178" s="4"/>
      <c r="H178" s="3"/>
    </row>
    <row r="179" spans="5:8" ht="12.75">
      <c r="E179" s="8"/>
      <c r="F179" s="3"/>
      <c r="G179" s="4"/>
      <c r="H179" s="3"/>
    </row>
    <row r="180" spans="5:8" ht="12.75">
      <c r="E180" s="8"/>
      <c r="F180" s="3"/>
      <c r="G180" s="4"/>
      <c r="H180" s="3"/>
    </row>
    <row r="181" spans="5:8" ht="12.75">
      <c r="E181" s="8"/>
      <c r="F181" s="3"/>
      <c r="G181" s="4"/>
      <c r="H181" s="3"/>
    </row>
    <row r="182" spans="5:8" ht="12.75">
      <c r="E182" s="8"/>
      <c r="F182" s="3"/>
      <c r="G182" s="4"/>
      <c r="H182" s="3"/>
    </row>
    <row r="183" spans="5:8" ht="12.75">
      <c r="E183" s="8"/>
      <c r="F183" s="3"/>
      <c r="G183" s="4"/>
      <c r="H183" s="3"/>
    </row>
    <row r="184" spans="5:8" ht="12.75">
      <c r="E184" s="8"/>
      <c r="F184" s="3"/>
      <c r="G184" s="4"/>
      <c r="H184" s="3"/>
    </row>
    <row r="185" spans="5:8" ht="12.75">
      <c r="E185" s="8"/>
      <c r="F185" s="3"/>
      <c r="G185" s="4"/>
      <c r="H185" s="3"/>
    </row>
    <row r="186" spans="5:8" ht="12.75">
      <c r="E186" s="8"/>
      <c r="F186" s="3"/>
      <c r="G186" s="4"/>
      <c r="H186" s="3"/>
    </row>
    <row r="187" spans="5:8" ht="12.75">
      <c r="E187" s="8"/>
      <c r="F187" s="3"/>
      <c r="G187" s="4"/>
      <c r="H187" s="3"/>
    </row>
    <row r="188" spans="5:8" ht="12.75">
      <c r="E188" s="8"/>
      <c r="F188" s="3"/>
      <c r="G188" s="4"/>
      <c r="H188" s="3"/>
    </row>
    <row r="189" spans="5:8" ht="12.75">
      <c r="E189" s="8"/>
      <c r="F189" s="3"/>
      <c r="G189" s="4"/>
      <c r="H189" s="3"/>
    </row>
    <row r="190" spans="5:8" ht="12.75">
      <c r="E190" s="8"/>
      <c r="F190" s="3"/>
      <c r="G190" s="4"/>
      <c r="H190" s="3"/>
    </row>
    <row r="191" spans="5:8" ht="12.75">
      <c r="E191" s="8"/>
      <c r="F191" s="3"/>
      <c r="G191" s="4"/>
      <c r="H191" s="3"/>
    </row>
    <row r="192" spans="5:8" ht="12.75">
      <c r="E192" s="8"/>
      <c r="F192" s="3"/>
      <c r="G192" s="4"/>
      <c r="H192" s="3"/>
    </row>
    <row r="193" spans="5:8" ht="12.75">
      <c r="E193" s="8"/>
      <c r="F193" s="3"/>
      <c r="G193" s="4"/>
      <c r="H193" s="3"/>
    </row>
    <row r="194" spans="5:8" ht="12.75">
      <c r="E194" s="8"/>
      <c r="F194" s="3"/>
      <c r="G194" s="4"/>
      <c r="H194" s="3"/>
    </row>
    <row r="195" spans="5:8" ht="12.75">
      <c r="E195" s="8"/>
      <c r="F195" s="3"/>
      <c r="G195" s="4"/>
      <c r="H195" s="3"/>
    </row>
    <row r="196" spans="5:8" ht="12.75">
      <c r="E196" s="8"/>
      <c r="F196" s="3"/>
      <c r="G196" s="4"/>
      <c r="H196" s="3"/>
    </row>
    <row r="197" spans="5:8" ht="12.75">
      <c r="E197" s="8"/>
      <c r="F197" s="3"/>
      <c r="G197" s="4"/>
      <c r="H197" s="3"/>
    </row>
    <row r="198" spans="5:8" ht="12.75">
      <c r="E198" s="8"/>
      <c r="F198" s="3"/>
      <c r="G198" s="4"/>
      <c r="H198" s="3"/>
    </row>
    <row r="199" spans="5:8" ht="12.75">
      <c r="E199" s="8"/>
      <c r="F199" s="3"/>
      <c r="G199" s="4"/>
      <c r="H199" s="3"/>
    </row>
    <row r="200" spans="5:8" ht="12.75">
      <c r="E200" s="8"/>
      <c r="F200" s="3"/>
      <c r="G200" s="4"/>
      <c r="H200" s="3"/>
    </row>
    <row r="201" spans="5:8" ht="12.75">
      <c r="E201" s="8"/>
      <c r="F201" s="3"/>
      <c r="G201" s="4"/>
      <c r="H201" s="3"/>
    </row>
    <row r="202" spans="5:8" ht="12.75">
      <c r="E202" s="8"/>
      <c r="F202" s="3"/>
      <c r="G202" s="4"/>
      <c r="H202" s="3"/>
    </row>
    <row r="203" spans="5:8" ht="12.75">
      <c r="E203" s="8"/>
      <c r="F203" s="3"/>
      <c r="G203" s="4"/>
      <c r="H203" s="3"/>
    </row>
    <row r="204" spans="5:8" ht="12.75">
      <c r="E204" s="8"/>
      <c r="F204" s="3"/>
      <c r="G204" s="4"/>
      <c r="H204" s="3"/>
    </row>
    <row r="205" spans="5:8" ht="12.75">
      <c r="E205" s="8"/>
      <c r="F205" s="3"/>
      <c r="G205" s="4"/>
      <c r="H205" s="3"/>
    </row>
    <row r="206" spans="5:8" ht="12.75">
      <c r="E206" s="8"/>
      <c r="F206" s="3"/>
      <c r="G206" s="4"/>
      <c r="H206" s="3"/>
    </row>
    <row r="207" spans="5:8" ht="12.75">
      <c r="E207" s="8"/>
      <c r="F207" s="3"/>
      <c r="G207" s="4"/>
      <c r="H207" s="3"/>
    </row>
    <row r="208" spans="5:8" ht="12.75">
      <c r="E208" s="8"/>
      <c r="F208" s="3"/>
      <c r="G208" s="4"/>
      <c r="H208" s="3"/>
    </row>
    <row r="209" spans="5:8" ht="12.75">
      <c r="E209" s="8"/>
      <c r="F209" s="3"/>
      <c r="G209" s="4"/>
      <c r="H209" s="3"/>
    </row>
    <row r="210" spans="5:8" ht="12.75">
      <c r="E210" s="8"/>
      <c r="F210" s="3"/>
      <c r="G210" s="4"/>
      <c r="H210" s="3"/>
    </row>
    <row r="211" spans="5:8" ht="12.75">
      <c r="E211" s="8"/>
      <c r="F211" s="3"/>
      <c r="G211" s="4"/>
      <c r="H211" s="3"/>
    </row>
    <row r="212" spans="5:8" ht="12.75">
      <c r="E212" s="8"/>
      <c r="F212" s="3"/>
      <c r="G212" s="4"/>
      <c r="H212" s="3"/>
    </row>
    <row r="213" spans="5:8" ht="12.75">
      <c r="E213" s="8"/>
      <c r="F213" s="3"/>
      <c r="G213" s="4"/>
      <c r="H213" s="3"/>
    </row>
    <row r="214" spans="5:8" ht="12.75">
      <c r="E214" s="8"/>
      <c r="F214" s="3"/>
      <c r="G214" s="4"/>
      <c r="H214" s="3"/>
    </row>
    <row r="215" spans="5:8" ht="12.75">
      <c r="E215" s="8"/>
      <c r="F215" s="3"/>
      <c r="G215" s="4"/>
      <c r="H215" s="3"/>
    </row>
    <row r="216" spans="5:8" ht="12.75">
      <c r="E216" s="8"/>
      <c r="F216" s="3"/>
      <c r="G216" s="4"/>
      <c r="H216" s="3"/>
    </row>
    <row r="217" spans="5:8" ht="12.75">
      <c r="E217" s="8"/>
      <c r="F217" s="3"/>
      <c r="G217" s="4"/>
      <c r="H217" s="3"/>
    </row>
    <row r="218" spans="5:8" ht="12.75">
      <c r="E218" s="8"/>
      <c r="F218" s="3"/>
      <c r="G218" s="4"/>
      <c r="H218" s="3"/>
    </row>
    <row r="219" spans="5:8" ht="12.75">
      <c r="E219" s="8"/>
      <c r="F219" s="3"/>
      <c r="G219" s="4"/>
      <c r="H219" s="3"/>
    </row>
    <row r="220" spans="5:8" ht="12.75">
      <c r="E220" s="8"/>
      <c r="F220" s="3"/>
      <c r="G220" s="4"/>
      <c r="H220" s="3"/>
    </row>
    <row r="221" spans="5:8" ht="12.75">
      <c r="E221" s="8"/>
      <c r="F221" s="3"/>
      <c r="G221" s="4"/>
      <c r="H221" s="3"/>
    </row>
    <row r="222" spans="5:8" ht="12.75">
      <c r="E222" s="8"/>
      <c r="F222" s="3"/>
      <c r="G222" s="4"/>
      <c r="H222" s="3"/>
    </row>
    <row r="223" spans="5:8" ht="12.75">
      <c r="E223" s="8"/>
      <c r="F223" s="3"/>
      <c r="G223" s="4"/>
      <c r="H223" s="3"/>
    </row>
    <row r="224" spans="5:8" ht="12.75">
      <c r="E224" s="8"/>
      <c r="F224" s="3"/>
      <c r="G224" s="4"/>
      <c r="H224" s="3"/>
    </row>
    <row r="225" spans="5:8" ht="12.75">
      <c r="E225" s="8"/>
      <c r="F225" s="3"/>
      <c r="G225" s="4"/>
      <c r="H225" s="3"/>
    </row>
    <row r="226" spans="5:8" ht="12.75">
      <c r="E226" s="8"/>
      <c r="F226" s="3"/>
      <c r="G226" s="4"/>
      <c r="H226" s="3"/>
    </row>
    <row r="227" spans="5:8" ht="12.75">
      <c r="E227" s="8"/>
      <c r="F227" s="3"/>
      <c r="G227" s="4"/>
      <c r="H227" s="3"/>
    </row>
    <row r="228" spans="5:8" ht="12.75">
      <c r="E228" s="8"/>
      <c r="F228" s="3"/>
      <c r="G228" s="4"/>
      <c r="H228" s="3"/>
    </row>
    <row r="229" spans="5:8" ht="12.75">
      <c r="E229" s="8"/>
      <c r="F229" s="3"/>
      <c r="G229" s="4"/>
      <c r="H229" s="3"/>
    </row>
    <row r="230" spans="5:8" ht="12.75">
      <c r="E230" s="8"/>
      <c r="F230" s="3"/>
      <c r="G230" s="4"/>
      <c r="H230" s="3"/>
    </row>
    <row r="231" spans="5:8" ht="12.75">
      <c r="E231" s="8"/>
      <c r="F231" s="3"/>
      <c r="G231" s="4"/>
      <c r="H231" s="3"/>
    </row>
    <row r="232" spans="5:8" ht="12.75">
      <c r="E232" s="8"/>
      <c r="F232" s="3"/>
      <c r="G232" s="4"/>
      <c r="H232" s="3"/>
    </row>
    <row r="233" spans="5:8" ht="12.75">
      <c r="E233" s="8"/>
      <c r="F233" s="3"/>
      <c r="G233" s="4"/>
      <c r="H233" s="3"/>
    </row>
    <row r="234" spans="5:8" ht="12.75">
      <c r="E234" s="8"/>
      <c r="F234" s="3"/>
      <c r="G234" s="4"/>
      <c r="H234" s="3"/>
    </row>
    <row r="235" spans="5:8" ht="12.75">
      <c r="E235" s="8"/>
      <c r="F235" s="3"/>
      <c r="G235" s="4"/>
      <c r="H235" s="3"/>
    </row>
    <row r="236" spans="5:8" ht="12.75">
      <c r="E236" s="8"/>
      <c r="F236" s="3"/>
      <c r="G236" s="4"/>
      <c r="H236" s="3"/>
    </row>
    <row r="237" spans="5:8" ht="12.75">
      <c r="E237" s="8"/>
      <c r="F237" s="3"/>
      <c r="G237" s="4"/>
      <c r="H237" s="3"/>
    </row>
    <row r="238" spans="5:8" ht="12.75">
      <c r="E238" s="8"/>
      <c r="F238" s="3"/>
      <c r="G238" s="4"/>
      <c r="H238" s="3"/>
    </row>
    <row r="239" spans="5:8" ht="12.75">
      <c r="E239" s="8"/>
      <c r="F239" s="3"/>
      <c r="G239" s="4"/>
      <c r="H239" s="3"/>
    </row>
    <row r="240" spans="5:8" ht="12.75">
      <c r="E240" s="8"/>
      <c r="F240" s="3"/>
      <c r="G240" s="4"/>
      <c r="H240" s="3"/>
    </row>
    <row r="241" spans="5:8" ht="12.75">
      <c r="E241" s="8"/>
      <c r="F241" s="3"/>
      <c r="G241" s="4"/>
      <c r="H241" s="3"/>
    </row>
    <row r="242" spans="5:8" ht="12.75">
      <c r="E242" s="8"/>
      <c r="F242" s="3"/>
      <c r="G242" s="4"/>
      <c r="H242" s="3"/>
    </row>
    <row r="243" spans="5:8" ht="12.75">
      <c r="E243" s="8"/>
      <c r="F243" s="3"/>
      <c r="G243" s="4"/>
      <c r="H243" s="3"/>
    </row>
    <row r="244" spans="5:8" ht="12.75">
      <c r="E244" s="8"/>
      <c r="F244" s="3"/>
      <c r="G244" s="4"/>
      <c r="H244" s="3"/>
    </row>
    <row r="245" spans="5:8" ht="12.75">
      <c r="E245" s="8"/>
      <c r="F245" s="3"/>
      <c r="G245" s="4"/>
      <c r="H245" s="3"/>
    </row>
    <row r="246" spans="5:8" ht="12.75">
      <c r="E246" s="8"/>
      <c r="F246" s="3"/>
      <c r="G246" s="4"/>
      <c r="H246" s="3"/>
    </row>
    <row r="247" spans="5:8" ht="12.75">
      <c r="E247" s="8"/>
      <c r="F247" s="3"/>
      <c r="G247" s="4"/>
      <c r="H247" s="3"/>
    </row>
    <row r="248" spans="5:8" ht="12.75">
      <c r="E248" s="8"/>
      <c r="F248" s="3"/>
      <c r="G248" s="4"/>
      <c r="H248" s="3"/>
    </row>
    <row r="249" spans="5:8" ht="12.75">
      <c r="E249" s="8"/>
      <c r="F249" s="3"/>
      <c r="G249" s="4"/>
      <c r="H249" s="3"/>
    </row>
    <row r="250" spans="5:8" ht="12.75">
      <c r="E250" s="8"/>
      <c r="F250" s="3"/>
      <c r="G250" s="4"/>
      <c r="H250" s="3"/>
    </row>
    <row r="251" spans="5:8" ht="12.75">
      <c r="E251" s="8"/>
      <c r="F251" s="3"/>
      <c r="G251" s="4"/>
      <c r="H251" s="3"/>
    </row>
    <row r="252" spans="5:8" ht="12.75">
      <c r="E252" s="8"/>
      <c r="F252" s="3"/>
      <c r="G252" s="4"/>
      <c r="H252" s="3"/>
    </row>
    <row r="253" spans="5:8" ht="12.75">
      <c r="E253" s="8"/>
      <c r="F253" s="3"/>
      <c r="G253" s="4"/>
      <c r="H253" s="3"/>
    </row>
    <row r="254" spans="5:8" ht="12.75">
      <c r="E254" s="8"/>
      <c r="F254" s="3"/>
      <c r="G254" s="4"/>
      <c r="H254" s="3"/>
    </row>
    <row r="255" spans="5:8" ht="12.75">
      <c r="E255" s="8"/>
      <c r="F255" s="3"/>
      <c r="G255" s="4"/>
      <c r="H255" s="3"/>
    </row>
    <row r="256" spans="5:8" ht="12.75">
      <c r="E256" s="8"/>
      <c r="F256" s="3"/>
      <c r="G256" s="4"/>
      <c r="H256" s="3"/>
    </row>
    <row r="257" spans="5:8" ht="12.75">
      <c r="E257" s="8"/>
      <c r="F257" s="3"/>
      <c r="G257" s="4"/>
      <c r="H257" s="3"/>
    </row>
    <row r="258" spans="5:8" ht="12.75">
      <c r="E258" s="8"/>
      <c r="F258" s="3"/>
      <c r="G258" s="4"/>
      <c r="H258" s="3"/>
    </row>
    <row r="259" spans="5:8" ht="12.75">
      <c r="E259" s="8"/>
      <c r="F259" s="3"/>
      <c r="G259" s="4"/>
      <c r="H259" s="3"/>
    </row>
    <row r="260" spans="5:8" ht="12.75">
      <c r="E260" s="8"/>
      <c r="F260" s="3"/>
      <c r="G260" s="4"/>
      <c r="H260" s="3"/>
    </row>
    <row r="261" spans="5:8" ht="12.75">
      <c r="E261" s="8"/>
      <c r="F261" s="3"/>
      <c r="G261" s="4"/>
      <c r="H261" s="3"/>
    </row>
    <row r="262" spans="5:8" ht="12.75">
      <c r="E262" s="8"/>
      <c r="F262" s="3"/>
      <c r="G262" s="4"/>
      <c r="H262" s="3"/>
    </row>
    <row r="263" spans="5:8" ht="12.75">
      <c r="E263" s="8"/>
      <c r="F263" s="3"/>
      <c r="G263" s="4"/>
      <c r="H263" s="3"/>
    </row>
    <row r="264" spans="5:8" ht="12.75">
      <c r="E264" s="8"/>
      <c r="F264" s="3"/>
      <c r="G264" s="4"/>
      <c r="H264" s="3"/>
    </row>
    <row r="265" spans="5:8" ht="12.75">
      <c r="E265" s="8"/>
      <c r="F265" s="3"/>
      <c r="G265" s="4"/>
      <c r="H265" s="3"/>
    </row>
    <row r="266" spans="5:8" ht="12.75">
      <c r="E266" s="8"/>
      <c r="F266" s="3"/>
      <c r="G266" s="4"/>
      <c r="H266" s="3"/>
    </row>
    <row r="267" spans="5:8" ht="12.75">
      <c r="E267" s="8"/>
      <c r="F267" s="3"/>
      <c r="G267" s="4"/>
      <c r="H267" s="3"/>
    </row>
    <row r="268" spans="5:8" ht="12.75">
      <c r="E268" s="8"/>
      <c r="F268" s="3"/>
      <c r="G268" s="4"/>
      <c r="H268" s="3"/>
    </row>
    <row r="269" spans="5:8" ht="12.75">
      <c r="E269" s="8"/>
      <c r="F269" s="3"/>
      <c r="G269" s="4"/>
      <c r="H269" s="3"/>
    </row>
    <row r="270" spans="5:8" ht="12.75">
      <c r="E270" s="8"/>
      <c r="F270" s="3"/>
      <c r="G270" s="4"/>
      <c r="H270" s="3"/>
    </row>
    <row r="271" spans="5:8" ht="12.75">
      <c r="E271" s="8"/>
      <c r="F271" s="3"/>
      <c r="G271" s="4"/>
      <c r="H271" s="3"/>
    </row>
    <row r="272" spans="5:8" ht="12.75">
      <c r="E272" s="8"/>
      <c r="F272" s="3"/>
      <c r="G272" s="4"/>
      <c r="H272" s="3"/>
    </row>
    <row r="273" spans="5:8" ht="12.75">
      <c r="E273" s="8"/>
      <c r="F273" s="3"/>
      <c r="G273" s="4"/>
      <c r="H273" s="3"/>
    </row>
    <row r="274" spans="5:8" ht="12.75">
      <c r="E274" s="8"/>
      <c r="F274" s="3"/>
      <c r="G274" s="4"/>
      <c r="H274" s="3"/>
    </row>
    <row r="275" spans="5:8" ht="12.75">
      <c r="E275" s="8"/>
      <c r="F275" s="3"/>
      <c r="G275" s="4"/>
      <c r="H275" s="3"/>
    </row>
    <row r="276" spans="5:8" ht="12.75">
      <c r="E276" s="8"/>
      <c r="F276" s="3"/>
      <c r="G276" s="4"/>
      <c r="H276" s="3"/>
    </row>
    <row r="277" spans="5:8" ht="12.75">
      <c r="E277" s="8"/>
      <c r="F277" s="3"/>
      <c r="G277" s="4"/>
      <c r="H277" s="3"/>
    </row>
    <row r="278" spans="5:8" ht="12.75">
      <c r="E278" s="8"/>
      <c r="F278" s="3"/>
      <c r="G278" s="4"/>
      <c r="H278" s="3"/>
    </row>
    <row r="279" spans="5:8" ht="12.75">
      <c r="E279" s="8"/>
      <c r="F279" s="3"/>
      <c r="G279" s="4"/>
      <c r="H279" s="3"/>
    </row>
    <row r="280" spans="5:8" ht="12.75">
      <c r="E280" s="8"/>
      <c r="F280" s="3"/>
      <c r="G280" s="4"/>
      <c r="H280" s="3"/>
    </row>
    <row r="281" spans="5:8" ht="12.75">
      <c r="E281" s="8"/>
      <c r="F281" s="3"/>
      <c r="G281" s="4"/>
      <c r="H281" s="3"/>
    </row>
    <row r="282" spans="5:8" ht="12.75">
      <c r="E282" s="8"/>
      <c r="F282" s="3"/>
      <c r="G282" s="4"/>
      <c r="H282" s="3"/>
    </row>
    <row r="283" spans="5:8" ht="12.75">
      <c r="E283" s="8"/>
      <c r="F283" s="3"/>
      <c r="G283" s="4"/>
      <c r="H283" s="3"/>
    </row>
    <row r="284" spans="5:8" ht="12.75">
      <c r="E284" s="8"/>
      <c r="F284" s="3"/>
      <c r="G284" s="4"/>
      <c r="H284" s="3"/>
    </row>
    <row r="285" spans="5:8" ht="12.75">
      <c r="E285" s="8"/>
      <c r="F285" s="3"/>
      <c r="G285" s="4"/>
      <c r="H28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B37" sqref="B37"/>
    </sheetView>
  </sheetViews>
  <sheetFormatPr defaultColWidth="9.00390625" defaultRowHeight="12.75"/>
  <sheetData>
    <row r="1" spans="1:2" ht="12.75">
      <c r="A1">
        <v>1</v>
      </c>
      <c r="B1">
        <v>40</v>
      </c>
    </row>
    <row r="2" spans="1:2" ht="12.75">
      <c r="A2">
        <v>2</v>
      </c>
      <c r="B2">
        <v>37</v>
      </c>
    </row>
    <row r="3" spans="1:2" ht="12.75">
      <c r="A3">
        <v>3</v>
      </c>
      <c r="B3">
        <v>35</v>
      </c>
    </row>
    <row r="4" spans="1:2" ht="12.75">
      <c r="A4">
        <v>4</v>
      </c>
      <c r="B4">
        <v>33</v>
      </c>
    </row>
    <row r="5" spans="1:2" ht="12.75">
      <c r="A5">
        <v>5</v>
      </c>
      <c r="B5">
        <v>32</v>
      </c>
    </row>
    <row r="6" spans="1:2" ht="12.75">
      <c r="A6">
        <v>6</v>
      </c>
      <c r="B6">
        <v>31</v>
      </c>
    </row>
    <row r="7" spans="1:2" ht="12.75">
      <c r="A7">
        <v>7</v>
      </c>
      <c r="B7">
        <v>30</v>
      </c>
    </row>
    <row r="8" spans="1:2" ht="12.75">
      <c r="A8">
        <v>8</v>
      </c>
      <c r="B8">
        <v>29</v>
      </c>
    </row>
    <row r="9" spans="1:2" ht="12.75">
      <c r="A9">
        <v>9</v>
      </c>
      <c r="B9">
        <v>28</v>
      </c>
    </row>
    <row r="10" spans="1:2" ht="12.75">
      <c r="A10">
        <v>10</v>
      </c>
      <c r="B10">
        <v>27</v>
      </c>
    </row>
    <row r="11" spans="1:2" ht="12.75">
      <c r="A11">
        <v>11</v>
      </c>
      <c r="B11">
        <v>26</v>
      </c>
    </row>
    <row r="12" spans="1:2" ht="12.75">
      <c r="A12">
        <v>12</v>
      </c>
      <c r="B12">
        <v>25</v>
      </c>
    </row>
    <row r="13" spans="1:2" ht="12.75">
      <c r="A13">
        <v>13</v>
      </c>
      <c r="B13">
        <v>24</v>
      </c>
    </row>
    <row r="14" spans="1:2" ht="12.75">
      <c r="A14">
        <v>14</v>
      </c>
      <c r="B14">
        <v>23</v>
      </c>
    </row>
    <row r="15" spans="1:2" ht="12.75">
      <c r="A15">
        <v>15</v>
      </c>
      <c r="B15">
        <v>22</v>
      </c>
    </row>
    <row r="16" spans="1:2" ht="12.75">
      <c r="A16">
        <v>16</v>
      </c>
      <c r="B16">
        <v>21</v>
      </c>
    </row>
    <row r="17" spans="1:2" ht="12.75">
      <c r="A17">
        <v>17</v>
      </c>
      <c r="B17">
        <v>20</v>
      </c>
    </row>
    <row r="18" spans="1:2" ht="12.75">
      <c r="A18">
        <v>18</v>
      </c>
      <c r="B18">
        <v>19</v>
      </c>
    </row>
    <row r="19" spans="1:2" ht="12.75">
      <c r="A19">
        <v>19</v>
      </c>
      <c r="B19">
        <v>18</v>
      </c>
    </row>
    <row r="20" spans="1:2" ht="12.75">
      <c r="A20">
        <v>20</v>
      </c>
      <c r="B20">
        <v>17</v>
      </c>
    </row>
    <row r="21" spans="1:2" ht="12.75">
      <c r="A21">
        <v>21</v>
      </c>
      <c r="B21">
        <v>16</v>
      </c>
    </row>
    <row r="22" spans="1:2" ht="12.75">
      <c r="A22">
        <v>22</v>
      </c>
      <c r="B22">
        <v>15</v>
      </c>
    </row>
    <row r="23" spans="1:2" ht="12.75">
      <c r="A23">
        <v>23</v>
      </c>
      <c r="B23">
        <v>14</v>
      </c>
    </row>
    <row r="24" spans="1:2" ht="12.75">
      <c r="A24">
        <v>24</v>
      </c>
      <c r="B24">
        <v>13</v>
      </c>
    </row>
    <row r="25" spans="1:2" ht="12.75">
      <c r="A25">
        <v>25</v>
      </c>
      <c r="B25">
        <v>12</v>
      </c>
    </row>
    <row r="26" spans="1:2" ht="12.75">
      <c r="A26">
        <v>26</v>
      </c>
      <c r="B26">
        <v>11</v>
      </c>
    </row>
    <row r="27" spans="1:2" ht="12.75">
      <c r="A27">
        <v>27</v>
      </c>
      <c r="B27">
        <v>10</v>
      </c>
    </row>
    <row r="28" spans="1:2" ht="12.75">
      <c r="A28">
        <v>28</v>
      </c>
      <c r="B28">
        <v>9</v>
      </c>
    </row>
    <row r="29" spans="1:2" ht="12.75">
      <c r="A29">
        <v>29</v>
      </c>
      <c r="B29">
        <v>8</v>
      </c>
    </row>
    <row r="30" spans="1:2" ht="12.75">
      <c r="A30">
        <v>30</v>
      </c>
      <c r="B30">
        <v>7</v>
      </c>
    </row>
    <row r="31" spans="1:2" ht="12.75">
      <c r="A31">
        <v>31</v>
      </c>
      <c r="B31">
        <v>6</v>
      </c>
    </row>
    <row r="32" spans="1:2" ht="12.75">
      <c r="A32">
        <v>32</v>
      </c>
      <c r="B32">
        <v>5</v>
      </c>
    </row>
    <row r="33" spans="1:2" ht="12.75">
      <c r="A33">
        <v>33</v>
      </c>
      <c r="B33">
        <v>4</v>
      </c>
    </row>
    <row r="34" spans="1:2" ht="12.75">
      <c r="A34">
        <v>34</v>
      </c>
      <c r="B34">
        <v>3</v>
      </c>
    </row>
    <row r="35" spans="1:2" ht="12.75">
      <c r="A35">
        <v>35</v>
      </c>
      <c r="B35">
        <v>2</v>
      </c>
    </row>
    <row r="36" spans="1:2" ht="12.75">
      <c r="A36">
        <v>36</v>
      </c>
      <c r="B36">
        <v>1</v>
      </c>
    </row>
    <row r="37" spans="1:2" ht="12.75">
      <c r="A37">
        <v>37</v>
      </c>
      <c r="B37">
        <v>1</v>
      </c>
    </row>
    <row r="38" spans="1:2" ht="12.75">
      <c r="A38">
        <v>38</v>
      </c>
      <c r="B38">
        <v>1</v>
      </c>
    </row>
    <row r="39" spans="1:2" ht="12.75">
      <c r="A39">
        <v>39</v>
      </c>
      <c r="B39">
        <v>1</v>
      </c>
    </row>
    <row r="40" spans="1:2" ht="12.75">
      <c r="A40">
        <v>40</v>
      </c>
      <c r="B4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tnf</dc:creator>
  <cp:keywords/>
  <dc:description/>
  <cp:lastModifiedBy>ник</cp:lastModifiedBy>
  <cp:lastPrinted>2009-10-15T05:37:00Z</cp:lastPrinted>
  <dcterms:created xsi:type="dcterms:W3CDTF">2002-05-24T05:47:40Z</dcterms:created>
  <dcterms:modified xsi:type="dcterms:W3CDTF">2017-10-07T13:38:21Z</dcterms:modified>
  <cp:category/>
  <cp:version/>
  <cp:contentType/>
  <cp:contentStatus/>
</cp:coreProperties>
</file>