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66" windowWidth="15480" windowHeight="9120" activeTab="0"/>
  </bookViews>
  <sheets>
    <sheet name="svod" sheetId="1" r:id="rId1"/>
    <sheet name="раб" sheetId="2" r:id="rId2"/>
    <sheet name="prot" sheetId="3" r:id="rId3"/>
    <sheet name="Таблица" sheetId="4" r:id="rId4"/>
  </sheets>
  <definedNames>
    <definedName name="OLE_LINK1" localSheetId="1">'раб'!#REF!</definedName>
    <definedName name="_xlnm.Print_Area" localSheetId="0">'svod'!$A$1:$Y$176</definedName>
  </definedNames>
  <calcPr fullCalcOnLoad="1"/>
</workbook>
</file>

<file path=xl/comments1.xml><?xml version="1.0" encoding="utf-8"?>
<comments xmlns="http://schemas.openxmlformats.org/spreadsheetml/2006/main">
  <authors>
    <author>ministr</author>
  </authors>
  <commentList>
    <comment ref="A1" authorId="0">
      <text>
        <r>
          <rPr>
            <b/>
            <sz val="8"/>
            <rFont val="Tahoma"/>
            <family val="2"/>
          </rPr>
          <t>ministr: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<sst xmlns="http://schemas.openxmlformats.org/spreadsheetml/2006/main" count="902" uniqueCount="216">
  <si>
    <t>Фамилия, Имя</t>
  </si>
  <si>
    <t>Сумма очков</t>
  </si>
  <si>
    <t>Место</t>
  </si>
  <si>
    <t>есть</t>
  </si>
  <si>
    <t>Тек рез</t>
  </si>
  <si>
    <t/>
  </si>
  <si>
    <t xml:space="preserve">Сумма 8 лучших </t>
  </si>
  <si>
    <t>Жигалев Никита</t>
  </si>
  <si>
    <t>Хохряков Андрей</t>
  </si>
  <si>
    <t>Хомяков Даниил</t>
  </si>
  <si>
    <t>Кантемиров Данил</t>
  </si>
  <si>
    <t>Мухарамов Артем</t>
  </si>
  <si>
    <t>Ворончихин Сергей</t>
  </si>
  <si>
    <t>Пупов Никита</t>
  </si>
  <si>
    <t>Поверин Иван</t>
  </si>
  <si>
    <t>Златин Егор</t>
  </si>
  <si>
    <t>Лисин Даниил</t>
  </si>
  <si>
    <t>Митасов Денис</t>
  </si>
  <si>
    <t>Верхоланцев Вадим</t>
  </si>
  <si>
    <t>Дмитриев Егор</t>
  </si>
  <si>
    <t>Гизатуллин Алексей</t>
  </si>
  <si>
    <t>Попович Никита</t>
  </si>
  <si>
    <t>Абатуров Александр</t>
  </si>
  <si>
    <t>Стерляжников Тимофей</t>
  </si>
  <si>
    <t>Манцуров Егор</t>
  </si>
  <si>
    <t>Березовик Ярослав</t>
  </si>
  <si>
    <t>Аширов Матвей</t>
  </si>
  <si>
    <t>Граничников Дмитрий</t>
  </si>
  <si>
    <t>Хренникова Юлия</t>
  </si>
  <si>
    <t>Саранина Валерия</t>
  </si>
  <si>
    <t>Попова Кристина</t>
  </si>
  <si>
    <t>Бараева Елизавета</t>
  </si>
  <si>
    <t>Маркова Ангелина</t>
  </si>
  <si>
    <t>Муравьева Наталья</t>
  </si>
  <si>
    <t>Лопатина Мария</t>
  </si>
  <si>
    <t>Курземниеце Олеся</t>
  </si>
  <si>
    <t>Пер-во края 27.05</t>
  </si>
  <si>
    <t>Пер-во. края 17.06</t>
  </si>
  <si>
    <t>Пер-во края 23.09</t>
  </si>
  <si>
    <t>Вебер Илья</t>
  </si>
  <si>
    <t>Группа М14</t>
  </si>
  <si>
    <t>Группа Ж14</t>
  </si>
  <si>
    <t xml:space="preserve">Результаты Кубка Спортивных Надежд АСО ПК - 2018 </t>
  </si>
  <si>
    <t>Пер-во края 27.01</t>
  </si>
  <si>
    <t>Пер-во края 28.01</t>
  </si>
  <si>
    <t>Пер-во края 17.03</t>
  </si>
  <si>
    <t>Пер-во края 18.03</t>
  </si>
  <si>
    <t>Пер-во края 13.05</t>
  </si>
  <si>
    <t>Пер-во края 12.05</t>
  </si>
  <si>
    <t>Пер-во края 26.05</t>
  </si>
  <si>
    <t>Пер-во. края 16.06</t>
  </si>
  <si>
    <t>Кубок края 26.07</t>
  </si>
  <si>
    <t>Кубок края 27.07</t>
  </si>
  <si>
    <t>Кубок края 28.07</t>
  </si>
  <si>
    <t>Пер-во края 22.09</t>
  </si>
  <si>
    <t>Группа М12</t>
  </si>
  <si>
    <t>Группа Ж12</t>
  </si>
  <si>
    <t>Харина Мария</t>
  </si>
  <si>
    <t>Мельникова Полина</t>
  </si>
  <si>
    <t>Смирнова Ксения</t>
  </si>
  <si>
    <t>Кардонских Варвара</t>
  </si>
  <si>
    <t>Носкова Екатерина</t>
  </si>
  <si>
    <t>Березина Дарья</t>
  </si>
  <si>
    <t>Качина Ксения</t>
  </si>
  <si>
    <t>Одинцова Арина</t>
  </si>
  <si>
    <t>Старкова Екатерина</t>
  </si>
  <si>
    <t>Тупицына Ксюша</t>
  </si>
  <si>
    <t>Малеева Анастасия</t>
  </si>
  <si>
    <t>Чащухина Полина</t>
  </si>
  <si>
    <t>Костарева Мария</t>
  </si>
  <si>
    <t>Шелавина Елизавета</t>
  </si>
  <si>
    <t>Власова Мария</t>
  </si>
  <si>
    <t>Варанкина Виктория</t>
  </si>
  <si>
    <t>Зубова Анастасия</t>
  </si>
  <si>
    <t>Береснева Полина</t>
  </si>
  <si>
    <t>Волкова Анастасия</t>
  </si>
  <si>
    <t>Шемелина Ульяна</t>
  </si>
  <si>
    <t>Вахрушева Светлана</t>
  </si>
  <si>
    <t>Кужлева Анна</t>
  </si>
  <si>
    <t>Кожевников Сергей</t>
  </si>
  <si>
    <t>Тимофеев Кирилл</t>
  </si>
  <si>
    <t>Сопочкин Егор</t>
  </si>
  <si>
    <t>Швецов Семен</t>
  </si>
  <si>
    <t>Никифоров Роман</t>
  </si>
  <si>
    <t>Васильев Олег</t>
  </si>
  <si>
    <t>Мохначев Иван</t>
  </si>
  <si>
    <t>Шлыков Семён</t>
  </si>
  <si>
    <t>Чистиков Илья</t>
  </si>
  <si>
    <t>Обухов Александр</t>
  </si>
  <si>
    <t>Мокроусов Владимир</t>
  </si>
  <si>
    <t>Батуев Михаил</t>
  </si>
  <si>
    <t>Малахов Дмитрий</t>
  </si>
  <si>
    <t>Патраков Юрий</t>
  </si>
  <si>
    <t>Неволин Лев</t>
  </si>
  <si>
    <t>Филь Федор</t>
  </si>
  <si>
    <t>Киршев Антон</t>
  </si>
  <si>
    <t>Черемных Семен</t>
  </si>
  <si>
    <t>Байдин Егор</t>
  </si>
  <si>
    <t>Кожевников Фёдор</t>
  </si>
  <si>
    <t>Макаров Алексей</t>
  </si>
  <si>
    <t>Ошурков Вячеслав</t>
  </si>
  <si>
    <t>Махмутов Леонид</t>
  </si>
  <si>
    <t>Попов Владимир</t>
  </si>
  <si>
    <t>Верещагин Иван</t>
  </si>
  <si>
    <t>Галеутдинов Виталий</t>
  </si>
  <si>
    <t>Носков Степан</t>
  </si>
  <si>
    <t>Чебыкин Артем</t>
  </si>
  <si>
    <t>Ледовский Федор</t>
  </si>
  <si>
    <t>Сычев Иван</t>
  </si>
  <si>
    <t>Сидоров Никита</t>
  </si>
  <si>
    <t>Ковыляев Сергей</t>
  </si>
  <si>
    <t>Иванов Никита</t>
  </si>
  <si>
    <t>Павлов Захар</t>
  </si>
  <si>
    <t>Ширинкин Иван</t>
  </si>
  <si>
    <t>Федотов Егор</t>
  </si>
  <si>
    <t>Спешилов Владислав</t>
  </si>
  <si>
    <t>Малахов Иван</t>
  </si>
  <si>
    <t>Санников Игорь</t>
  </si>
  <si>
    <t>Гагарин Никита</t>
  </si>
  <si>
    <t>Сабуров Константин</t>
  </si>
  <si>
    <t>Рычков Ярослав</t>
  </si>
  <si>
    <t>Ермилов Никита</t>
  </si>
  <si>
    <t>Сваровский Ярослав</t>
  </si>
  <si>
    <t>Хусаинов Рома</t>
  </si>
  <si>
    <t>Творогов Степан</t>
  </si>
  <si>
    <t>Шардаков Дмитрий</t>
  </si>
  <si>
    <t>Мочилин Роман</t>
  </si>
  <si>
    <t>Фокин Андрей</t>
  </si>
  <si>
    <t>Бикетов Кирилл</t>
  </si>
  <si>
    <t>Гусев Александр</t>
  </si>
  <si>
    <t>Сутягина Анна</t>
  </si>
  <si>
    <t>Кузнецова Полина</t>
  </si>
  <si>
    <t>Литягина Полина</t>
  </si>
  <si>
    <t>Богуневич Дарья</t>
  </si>
  <si>
    <t>Мансурова Алина</t>
  </si>
  <si>
    <t>Балдина Алина</t>
  </si>
  <si>
    <t>Тупицына Ксения</t>
  </si>
  <si>
    <t>Беляева Валерия</t>
  </si>
  <si>
    <t>Ткаченко Юлия</t>
  </si>
  <si>
    <t>Воробьева Алина</t>
  </si>
  <si>
    <t>Елисеева Анастасия</t>
  </si>
  <si>
    <t>Бондарева  Яна</t>
  </si>
  <si>
    <t>Попова Кира</t>
  </si>
  <si>
    <t>Захарова Валерия</t>
  </si>
  <si>
    <t>Аниканова Диана</t>
  </si>
  <si>
    <t>Суетина София</t>
  </si>
  <si>
    <t>Манаева Лиза</t>
  </si>
  <si>
    <t>Патрушева Наталья</t>
  </si>
  <si>
    <t>Блинова Екатерина</t>
  </si>
  <si>
    <t>Туров Михаил</t>
  </si>
  <si>
    <t>Веретенников Александр</t>
  </si>
  <si>
    <t>Гурин Дмитрий</t>
  </si>
  <si>
    <t>Бурдин Роман</t>
  </si>
  <si>
    <t>Хренников Вадим</t>
  </si>
  <si>
    <t>Таловский Никита</t>
  </si>
  <si>
    <t>Миндияров Рамиль</t>
  </si>
  <si>
    <t>Арефин Михаил</t>
  </si>
  <si>
    <t>Огородников Никита</t>
  </si>
  <si>
    <t>Попов Савелий</t>
  </si>
  <si>
    <t>Зайляев Денис</t>
  </si>
  <si>
    <t>Бакунов Никита</t>
  </si>
  <si>
    <t>Интизари Александр</t>
  </si>
  <si>
    <t>Казанцев Кирилл</t>
  </si>
  <si>
    <t>Пилецкий Кирилл</t>
  </si>
  <si>
    <t>Шамшуров Артем</t>
  </si>
  <si>
    <t>Абросимов Иван</t>
  </si>
  <si>
    <t>Карпов Александр</t>
  </si>
  <si>
    <t>Спешилов Влад</t>
  </si>
  <si>
    <t>Фоминых Алексей</t>
  </si>
  <si>
    <t>Калинина Анастасия</t>
  </si>
  <si>
    <t>Боронников Тимофей</t>
  </si>
  <si>
    <t>Красноперов Александр</t>
  </si>
  <si>
    <t>Власов Илья</t>
  </si>
  <si>
    <t>Нурисламова Арина</t>
  </si>
  <si>
    <t>Творогова Елизавета</t>
  </si>
  <si>
    <t>Селиванова Валентина</t>
  </si>
  <si>
    <t>Петерс Вероника</t>
  </si>
  <si>
    <t>Васильева Елизавета</t>
  </si>
  <si>
    <t>Рогозина Дарья</t>
  </si>
  <si>
    <t>Харина Марина</t>
  </si>
  <si>
    <t>Морозов Егор</t>
  </si>
  <si>
    <t>Каменских Данил</t>
  </si>
  <si>
    <t>Политов Дмитрий</t>
  </si>
  <si>
    <t>Журков Максим</t>
  </si>
  <si>
    <t>в/к</t>
  </si>
  <si>
    <t>Симонов Лев</t>
  </si>
  <si>
    <t>Говоров Денис</t>
  </si>
  <si>
    <t>Согоян Вазген</t>
  </si>
  <si>
    <t>Зубов Артём</t>
  </si>
  <si>
    <t>Бабин Михаил</t>
  </si>
  <si>
    <t>Косульников Павел</t>
  </si>
  <si>
    <t>Сафиулин Артем</t>
  </si>
  <si>
    <t>Варанкин Виталий</t>
  </si>
  <si>
    <t>Махмутов Леня</t>
  </si>
  <si>
    <t>Сычев Никита</t>
  </si>
  <si>
    <t>Бронников Ерофей</t>
  </si>
  <si>
    <t>Артемьев Иван</t>
  </si>
  <si>
    <t>Окунцев Даниил</t>
  </si>
  <si>
    <t>Ишманов Эльвир</t>
  </si>
  <si>
    <t>Мансуров Владимир мл.</t>
  </si>
  <si>
    <t>Варнкин Егор</t>
  </si>
  <si>
    <t>Хусаинов Роман</t>
  </si>
  <si>
    <t>Лобашев Юрий</t>
  </si>
  <si>
    <t>Кузнецов Даниил</t>
  </si>
  <si>
    <t>Орехова Милана</t>
  </si>
  <si>
    <t>Попова Дарья</t>
  </si>
  <si>
    <t>Плешкова Вероника</t>
  </si>
  <si>
    <t>Приходько Виталия</t>
  </si>
  <si>
    <t>Пупырева Софья</t>
  </si>
  <si>
    <t>Андреев Роман</t>
  </si>
  <si>
    <t>Салихьянов Данил</t>
  </si>
  <si>
    <t>Тузов Артем</t>
  </si>
  <si>
    <t>Кох Алексей</t>
  </si>
  <si>
    <t>Осколков Алексей</t>
  </si>
  <si>
    <t>Сабуров Костя</t>
  </si>
  <si>
    <t>Ирисбаев Фёдор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</si>
</sst>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400]h:mm:ss\ AM/PM"/>
  </numFmts>
  <fonts count="5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0"/>
      <name val="Arial Unicode MS"/>
      <family val="2"/>
    </font>
    <font>
      <sz val="10"/>
      <color indexed="10"/>
      <name val="Arial Cyr"/>
      <family val="2"/>
    </font>
    <font>
      <sz val="18"/>
      <color indexed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48"/>
      <name val="Arial Cyr"/>
      <family val="2"/>
    </font>
    <font>
      <sz val="12"/>
      <color indexed="10"/>
      <name val="Arial Cyr"/>
      <family val="2"/>
    </font>
    <font>
      <sz val="10"/>
      <name val="Times New Roman Cyr"/>
      <family val="1"/>
    </font>
    <font>
      <sz val="10"/>
      <color indexed="17"/>
      <name val="Arial Cyr"/>
      <family val="0"/>
    </font>
    <font>
      <b/>
      <sz val="10"/>
      <color indexed="17"/>
      <name val="Arial Cyr"/>
      <family val="2"/>
    </font>
    <font>
      <sz val="8"/>
      <name val="Arial Cyr"/>
      <family val="0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8" fillId="32" borderId="0" xfId="0" applyFont="1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" fontId="6" fillId="33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6" fillId="33" borderId="13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 applyProtection="1">
      <alignment horizontal="left"/>
      <protection/>
    </xf>
    <xf numFmtId="21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1" fontId="6" fillId="33" borderId="0" xfId="0" applyNumberFormat="1" applyFont="1" applyFill="1" applyBorder="1" applyAlignment="1" applyProtection="1">
      <alignment horizontal="left"/>
      <protection/>
    </xf>
    <xf numFmtId="0" fontId="4" fillId="0" borderId="15" xfId="0" applyFont="1" applyBorder="1" applyAlignment="1">
      <alignment vertical="center"/>
    </xf>
    <xf numFmtId="1" fontId="6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"/>
  <sheetViews>
    <sheetView tabSelected="1" zoomScale="72" zoomScaleNormal="72" zoomScaleSheetLayoutView="75" workbookViewId="0" topLeftCell="A1">
      <selection activeCell="AK71" sqref="AK71"/>
    </sheetView>
  </sheetViews>
  <sheetFormatPr defaultColWidth="9.00390625" defaultRowHeight="12.75"/>
  <cols>
    <col min="1" max="1" width="6.25390625" style="0" customWidth="1"/>
    <col min="2" max="2" width="24.375" style="0" customWidth="1"/>
    <col min="3" max="3" width="7.00390625" style="0" customWidth="1"/>
    <col min="4" max="4" width="5.875" style="0" customWidth="1"/>
    <col min="5" max="5" width="7.25390625" style="0" customWidth="1"/>
    <col min="6" max="6" width="7.00390625" style="0" customWidth="1"/>
    <col min="7" max="7" width="6.75390625" style="0" customWidth="1"/>
    <col min="8" max="8" width="6.875" style="0" customWidth="1"/>
    <col min="9" max="9" width="6.375" style="0" hidden="1" customWidth="1"/>
    <col min="10" max="10" width="7.25390625" style="0" hidden="1" customWidth="1"/>
    <col min="11" max="14" width="6.875" style="0" hidden="1" customWidth="1"/>
    <col min="15" max="17" width="6.625" style="0" hidden="1" customWidth="1"/>
    <col min="18" max="18" width="10.125" style="0" customWidth="1"/>
    <col min="19" max="19" width="18.125" style="0" customWidth="1"/>
    <col min="20" max="20" width="8.625" style="0" hidden="1" customWidth="1"/>
    <col min="21" max="21" width="11.125" style="0" hidden="1" customWidth="1"/>
    <col min="22" max="32" width="9.125" style="0" hidden="1" customWidth="1"/>
  </cols>
  <sheetData>
    <row r="1" spans="1:19" ht="20.2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8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8" ht="37.5" customHeight="1">
      <c r="A3" s="19" t="s">
        <v>2</v>
      </c>
      <c r="B3" s="20" t="s">
        <v>0</v>
      </c>
      <c r="C3" s="29" t="s">
        <v>43</v>
      </c>
      <c r="D3" s="29" t="s">
        <v>44</v>
      </c>
      <c r="E3" s="29" t="s">
        <v>45</v>
      </c>
      <c r="F3" s="29" t="s">
        <v>46</v>
      </c>
      <c r="G3" s="29" t="s">
        <v>48</v>
      </c>
      <c r="H3" s="29" t="s">
        <v>47</v>
      </c>
      <c r="I3" s="29" t="s">
        <v>49</v>
      </c>
      <c r="J3" s="29" t="s">
        <v>36</v>
      </c>
      <c r="K3" s="29" t="s">
        <v>50</v>
      </c>
      <c r="L3" s="29" t="s">
        <v>37</v>
      </c>
      <c r="M3" s="29" t="s">
        <v>51</v>
      </c>
      <c r="N3" s="29" t="s">
        <v>52</v>
      </c>
      <c r="O3" s="29" t="s">
        <v>53</v>
      </c>
      <c r="P3" s="29" t="s">
        <v>54</v>
      </c>
      <c r="Q3" s="29" t="s">
        <v>38</v>
      </c>
      <c r="R3" s="25" t="s">
        <v>1</v>
      </c>
      <c r="S3" s="25" t="s">
        <v>6</v>
      </c>
      <c r="T3" s="11" t="s">
        <v>4</v>
      </c>
      <c r="U3" s="8"/>
      <c r="V3" s="8"/>
      <c r="W3" s="8"/>
      <c r="X3" s="8"/>
      <c r="Y3" s="8"/>
      <c r="Z3" s="8"/>
      <c r="AA3" s="8"/>
      <c r="AB3" s="8"/>
    </row>
    <row r="4" spans="1:20" ht="20.25" customHeight="1">
      <c r="A4" s="34" t="s">
        <v>55</v>
      </c>
      <c r="B4" s="3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1"/>
      <c r="T4" s="17">
        <f aca="true" t="shared" si="0" ref="T4:T35">IF(AF4=0,"",AF4)</f>
      </c>
    </row>
    <row r="5" spans="1:32" ht="13.5" customHeight="1">
      <c r="A5" s="22">
        <v>1</v>
      </c>
      <c r="B5" s="26" t="s">
        <v>85</v>
      </c>
      <c r="C5" s="10">
        <v>30</v>
      </c>
      <c r="D5" s="10">
        <v>35</v>
      </c>
      <c r="E5" s="10">
        <v>28</v>
      </c>
      <c r="F5" s="10">
        <v>35</v>
      </c>
      <c r="G5" s="10">
        <v>40</v>
      </c>
      <c r="H5" s="10">
        <v>37</v>
      </c>
      <c r="I5" s="10"/>
      <c r="J5" s="10"/>
      <c r="K5" s="10"/>
      <c r="L5" s="10"/>
      <c r="M5" s="10"/>
      <c r="N5" s="10"/>
      <c r="O5" s="10"/>
      <c r="P5" s="10"/>
      <c r="Q5" s="10"/>
      <c r="R5" s="10">
        <f>SUM(C5:Q5)</f>
        <v>205</v>
      </c>
      <c r="S5" s="21">
        <f>SUMIF(U5:AB5,"&gt;0")</f>
        <v>205</v>
      </c>
      <c r="T5" s="17">
        <f t="shared" si="0"/>
        <v>40</v>
      </c>
      <c r="U5" s="13">
        <f>LARGE($C5:$Q5,1)</f>
        <v>40</v>
      </c>
      <c r="V5" s="13">
        <f>LARGE($C5:$Q5,2)</f>
        <v>37</v>
      </c>
      <c r="W5" s="13">
        <f>LARGE($C5:$Q5,3)</f>
        <v>35</v>
      </c>
      <c r="X5" s="13">
        <f>LARGE($C5:$Q5,4)</f>
        <v>35</v>
      </c>
      <c r="Y5" s="13">
        <f>LARGE($C5:$Q5,5)</f>
        <v>30</v>
      </c>
      <c r="Z5" s="13">
        <f>LARGE($C5:$Q5,6)</f>
        <v>28</v>
      </c>
      <c r="AA5" s="13" t="e">
        <f>LARGE($C5:$Q5,7)</f>
        <v>#NUM!</v>
      </c>
      <c r="AB5" s="13" t="e">
        <f>LARGE($C5:$Q5,8)</f>
        <v>#NUM!</v>
      </c>
      <c r="AC5" s="14" t="s">
        <v>3</v>
      </c>
      <c r="AD5" s="10">
        <f>VLOOKUP(B5,prot!A:H,8,FALSE)</f>
        <v>40</v>
      </c>
      <c r="AE5" s="15" t="b">
        <f>ISERROR(AD5)</f>
        <v>0</v>
      </c>
      <c r="AF5" s="16">
        <f>IF(AE5,0,AD5)</f>
        <v>40</v>
      </c>
    </row>
    <row r="6" spans="1:32" ht="14.25" customHeight="1">
      <c r="A6" s="22">
        <v>2</v>
      </c>
      <c r="B6" s="26" t="s">
        <v>87</v>
      </c>
      <c r="C6" s="10">
        <v>28</v>
      </c>
      <c r="D6" s="10">
        <v>25</v>
      </c>
      <c r="E6" s="10">
        <v>40</v>
      </c>
      <c r="F6" s="10">
        <v>21</v>
      </c>
      <c r="G6" s="10">
        <v>37</v>
      </c>
      <c r="H6" s="10">
        <v>27</v>
      </c>
      <c r="I6" s="10"/>
      <c r="J6" s="10"/>
      <c r="K6" s="10"/>
      <c r="L6" s="10"/>
      <c r="M6" s="10"/>
      <c r="N6" s="10"/>
      <c r="O6" s="10"/>
      <c r="P6" s="10"/>
      <c r="Q6" s="10"/>
      <c r="R6" s="10">
        <f>SUM(C6:Q6)</f>
        <v>178</v>
      </c>
      <c r="S6" s="21">
        <f>SUMIF(U6:AB6,"&gt;0")</f>
        <v>178</v>
      </c>
      <c r="T6" s="17">
        <f t="shared" si="0"/>
        <v>37</v>
      </c>
      <c r="U6" s="13">
        <f aca="true" t="shared" si="1" ref="U6:U99">LARGE($C6:$Q6,1)</f>
        <v>40</v>
      </c>
      <c r="V6" s="13">
        <f aca="true" t="shared" si="2" ref="V6:V99">LARGE($C6:$Q6,2)</f>
        <v>37</v>
      </c>
      <c r="W6" s="13">
        <f aca="true" t="shared" si="3" ref="W6:W99">LARGE($C6:$Q6,3)</f>
        <v>28</v>
      </c>
      <c r="X6" s="13">
        <f aca="true" t="shared" si="4" ref="X6:X99">LARGE($C6:$Q6,4)</f>
        <v>27</v>
      </c>
      <c r="Y6" s="13">
        <f aca="true" t="shared" si="5" ref="Y6:Y99">LARGE($C6:$Q6,5)</f>
        <v>25</v>
      </c>
      <c r="Z6" s="13">
        <f aca="true" t="shared" si="6" ref="Z6:Z99">LARGE($C6:$Q6,6)</f>
        <v>21</v>
      </c>
      <c r="AA6" s="13" t="e">
        <f aca="true" t="shared" si="7" ref="AA6:AA99">LARGE($C6:$Q6,7)</f>
        <v>#NUM!</v>
      </c>
      <c r="AB6" s="13" t="e">
        <f aca="true" t="shared" si="8" ref="AB6:AB99">LARGE($C6:$Q6,8)</f>
        <v>#NUM!</v>
      </c>
      <c r="AC6" s="14" t="s">
        <v>3</v>
      </c>
      <c r="AD6" s="10">
        <f>VLOOKUP(B6,prot!A:H,8,FALSE)</f>
        <v>37</v>
      </c>
      <c r="AE6" s="15" t="b">
        <f>ISERROR(AD6)</f>
        <v>0</v>
      </c>
      <c r="AF6" s="16">
        <f>IF(AE6,0,AD6)</f>
        <v>37</v>
      </c>
    </row>
    <row r="7" spans="1:32" ht="14.25" customHeight="1">
      <c r="A7" s="22">
        <v>3</v>
      </c>
      <c r="B7" s="26" t="s">
        <v>90</v>
      </c>
      <c r="C7" s="10">
        <v>25</v>
      </c>
      <c r="D7" s="10">
        <v>30</v>
      </c>
      <c r="E7" s="10">
        <v>30</v>
      </c>
      <c r="F7" s="10">
        <v>24</v>
      </c>
      <c r="G7" s="10">
        <v>33</v>
      </c>
      <c r="H7" s="10">
        <v>30</v>
      </c>
      <c r="I7" s="10"/>
      <c r="J7" s="10"/>
      <c r="K7" s="10"/>
      <c r="L7" s="10"/>
      <c r="M7" s="10"/>
      <c r="N7" s="10"/>
      <c r="O7" s="10"/>
      <c r="P7" s="10"/>
      <c r="Q7" s="10"/>
      <c r="R7" s="10">
        <f>SUM(C7:Q7)</f>
        <v>172</v>
      </c>
      <c r="S7" s="21">
        <f>SUMIF(U7:AB7,"&gt;0")</f>
        <v>172</v>
      </c>
      <c r="T7" s="17">
        <f t="shared" si="0"/>
        <v>33</v>
      </c>
      <c r="U7" s="13">
        <f t="shared" si="1"/>
        <v>33</v>
      </c>
      <c r="V7" s="13">
        <f t="shared" si="2"/>
        <v>30</v>
      </c>
      <c r="W7" s="13">
        <f t="shared" si="3"/>
        <v>30</v>
      </c>
      <c r="X7" s="13">
        <f t="shared" si="4"/>
        <v>30</v>
      </c>
      <c r="Y7" s="13">
        <f t="shared" si="5"/>
        <v>25</v>
      </c>
      <c r="Z7" s="13">
        <f t="shared" si="6"/>
        <v>24</v>
      </c>
      <c r="AA7" s="13" t="e">
        <f t="shared" si="7"/>
        <v>#NUM!</v>
      </c>
      <c r="AB7" s="13" t="e">
        <f t="shared" si="8"/>
        <v>#NUM!</v>
      </c>
      <c r="AC7" s="14" t="s">
        <v>3</v>
      </c>
      <c r="AD7" s="10">
        <f>VLOOKUP(B7,prot!A:H,8,FALSE)</f>
        <v>33</v>
      </c>
      <c r="AE7" s="15" t="b">
        <f>ISERROR(AD7)</f>
        <v>0</v>
      </c>
      <c r="AF7" s="16">
        <f>IF(AE7,0,AD7)</f>
        <v>33</v>
      </c>
    </row>
    <row r="8" spans="1:32" ht="14.25" customHeight="1">
      <c r="A8" s="22">
        <v>4</v>
      </c>
      <c r="B8" s="26" t="s">
        <v>82</v>
      </c>
      <c r="C8" s="10">
        <v>33</v>
      </c>
      <c r="D8" s="10">
        <v>32</v>
      </c>
      <c r="E8" s="10">
        <v>25</v>
      </c>
      <c r="F8" s="10">
        <v>40</v>
      </c>
      <c r="G8" s="10" t="s">
        <v>5</v>
      </c>
      <c r="H8" s="10">
        <v>40</v>
      </c>
      <c r="I8" s="10"/>
      <c r="J8" s="10"/>
      <c r="K8" s="10"/>
      <c r="L8" s="10"/>
      <c r="M8" s="10"/>
      <c r="N8" s="10"/>
      <c r="O8" s="10"/>
      <c r="P8" s="10"/>
      <c r="Q8" s="10"/>
      <c r="R8" s="10">
        <f>SUM(C8:Q8)</f>
        <v>170</v>
      </c>
      <c r="S8" s="21">
        <f>SUMIF(U8:AB8,"&gt;0")</f>
        <v>170</v>
      </c>
      <c r="T8" s="17">
        <f t="shared" si="0"/>
      </c>
      <c r="U8" s="13">
        <f t="shared" si="1"/>
        <v>40</v>
      </c>
      <c r="V8" s="13">
        <f t="shared" si="2"/>
        <v>40</v>
      </c>
      <c r="W8" s="13">
        <f t="shared" si="3"/>
        <v>33</v>
      </c>
      <c r="X8" s="13">
        <f t="shared" si="4"/>
        <v>32</v>
      </c>
      <c r="Y8" s="13">
        <f t="shared" si="5"/>
        <v>25</v>
      </c>
      <c r="Z8" s="13" t="e">
        <f t="shared" si="6"/>
        <v>#NUM!</v>
      </c>
      <c r="AA8" s="13" t="e">
        <f t="shared" si="7"/>
        <v>#NUM!</v>
      </c>
      <c r="AB8" s="13" t="e">
        <f t="shared" si="8"/>
        <v>#NUM!</v>
      </c>
      <c r="AC8" s="14" t="s">
        <v>3</v>
      </c>
      <c r="AD8" s="10" t="e">
        <f>VLOOKUP(B8,prot!A:H,8,FALSE)</f>
        <v>#N/A</v>
      </c>
      <c r="AE8" s="15" t="b">
        <f>ISERROR(AD8)</f>
        <v>1</v>
      </c>
      <c r="AF8" s="16">
        <f>IF(AE8,0,AD8)</f>
        <v>0</v>
      </c>
    </row>
    <row r="9" spans="1:32" ht="12.75" customHeight="1">
      <c r="A9" s="22">
        <v>5</v>
      </c>
      <c r="B9" s="26" t="s">
        <v>104</v>
      </c>
      <c r="C9" s="10">
        <v>11</v>
      </c>
      <c r="D9" s="10">
        <v>27</v>
      </c>
      <c r="E9" s="10">
        <v>37</v>
      </c>
      <c r="F9" s="10">
        <v>28</v>
      </c>
      <c r="G9" s="10">
        <v>30</v>
      </c>
      <c r="H9" s="10">
        <v>18</v>
      </c>
      <c r="I9" s="10"/>
      <c r="J9" s="10"/>
      <c r="K9" s="10"/>
      <c r="L9" s="10"/>
      <c r="M9" s="10"/>
      <c r="N9" s="10"/>
      <c r="O9" s="10"/>
      <c r="P9" s="10"/>
      <c r="Q9" s="10"/>
      <c r="R9" s="10">
        <f>SUM(C9:Q9)</f>
        <v>151</v>
      </c>
      <c r="S9" s="21">
        <f>SUMIF(U9:AB9,"&gt;0")</f>
        <v>151</v>
      </c>
      <c r="T9" s="17">
        <f t="shared" si="0"/>
        <v>30</v>
      </c>
      <c r="U9" s="13">
        <f t="shared" si="1"/>
        <v>37</v>
      </c>
      <c r="V9" s="13">
        <f t="shared" si="2"/>
        <v>30</v>
      </c>
      <c r="W9" s="13">
        <f t="shared" si="3"/>
        <v>28</v>
      </c>
      <c r="X9" s="13">
        <f t="shared" si="4"/>
        <v>27</v>
      </c>
      <c r="Y9" s="13">
        <f t="shared" si="5"/>
        <v>18</v>
      </c>
      <c r="Z9" s="13">
        <f t="shared" si="6"/>
        <v>11</v>
      </c>
      <c r="AA9" s="13" t="e">
        <f t="shared" si="7"/>
        <v>#NUM!</v>
      </c>
      <c r="AB9" s="13" t="e">
        <f t="shared" si="8"/>
        <v>#NUM!</v>
      </c>
      <c r="AC9" s="14" t="s">
        <v>3</v>
      </c>
      <c r="AD9" s="10">
        <f>VLOOKUP(B9,prot!A:H,8,FALSE)</f>
        <v>30</v>
      </c>
      <c r="AE9" s="15" t="b">
        <f>ISERROR(AD9)</f>
        <v>0</v>
      </c>
      <c r="AF9" s="16">
        <f>IF(AE9,0,AD9)</f>
        <v>30</v>
      </c>
    </row>
    <row r="10" spans="1:32" ht="14.25" customHeight="1">
      <c r="A10" s="22">
        <v>6</v>
      </c>
      <c r="B10" s="26" t="s">
        <v>80</v>
      </c>
      <c r="C10" s="10">
        <v>37</v>
      </c>
      <c r="D10" s="10">
        <v>40</v>
      </c>
      <c r="E10" s="10">
        <v>33</v>
      </c>
      <c r="F10" s="10">
        <v>33</v>
      </c>
      <c r="G10" s="10" t="s">
        <v>5</v>
      </c>
      <c r="H10" s="10" t="s">
        <v>5</v>
      </c>
      <c r="I10" s="10"/>
      <c r="J10" s="10"/>
      <c r="K10" s="10"/>
      <c r="L10" s="10"/>
      <c r="M10" s="10"/>
      <c r="N10" s="10"/>
      <c r="O10" s="10"/>
      <c r="P10" s="10"/>
      <c r="Q10" s="10"/>
      <c r="R10" s="10">
        <f>SUM(C10:Q10)</f>
        <v>143</v>
      </c>
      <c r="S10" s="21">
        <f>SUMIF(U10:AB10,"&gt;0")</f>
        <v>143</v>
      </c>
      <c r="T10" s="17">
        <f t="shared" si="0"/>
      </c>
      <c r="U10" s="13">
        <f t="shared" si="1"/>
        <v>40</v>
      </c>
      <c r="V10" s="13">
        <f t="shared" si="2"/>
        <v>37</v>
      </c>
      <c r="W10" s="13">
        <f t="shared" si="3"/>
        <v>33</v>
      </c>
      <c r="X10" s="13">
        <f t="shared" si="4"/>
        <v>33</v>
      </c>
      <c r="Y10" s="13" t="e">
        <f t="shared" si="5"/>
        <v>#NUM!</v>
      </c>
      <c r="Z10" s="13" t="e">
        <f t="shared" si="6"/>
        <v>#NUM!</v>
      </c>
      <c r="AA10" s="13" t="e">
        <f t="shared" si="7"/>
        <v>#NUM!</v>
      </c>
      <c r="AB10" s="13" t="e">
        <f t="shared" si="8"/>
        <v>#NUM!</v>
      </c>
      <c r="AC10" s="14" t="s">
        <v>3</v>
      </c>
      <c r="AD10" s="10" t="e">
        <f>VLOOKUP(B10,prot!A:H,8,FALSE)</f>
        <v>#N/A</v>
      </c>
      <c r="AE10" s="15" t="b">
        <f aca="true" t="shared" si="9" ref="AE10:AE35">ISERROR(AD10)</f>
        <v>1</v>
      </c>
      <c r="AF10" s="16">
        <f aca="true" t="shared" si="10" ref="AF10:AF35">IF(AE10,0,AD10)</f>
        <v>0</v>
      </c>
    </row>
    <row r="11" spans="1:32" ht="14.25" customHeight="1">
      <c r="A11" s="22">
        <v>7</v>
      </c>
      <c r="B11" s="26" t="s">
        <v>86</v>
      </c>
      <c r="C11" s="10">
        <v>29</v>
      </c>
      <c r="D11" s="10">
        <v>22</v>
      </c>
      <c r="E11" s="10">
        <v>15</v>
      </c>
      <c r="F11" s="10">
        <v>30</v>
      </c>
      <c r="G11" s="10">
        <v>10</v>
      </c>
      <c r="H11" s="10">
        <v>29</v>
      </c>
      <c r="I11" s="10"/>
      <c r="J11" s="10"/>
      <c r="K11" s="10"/>
      <c r="L11" s="10"/>
      <c r="M11" s="10"/>
      <c r="N11" s="10"/>
      <c r="O11" s="10"/>
      <c r="P11" s="10"/>
      <c r="Q11" s="10"/>
      <c r="R11" s="10">
        <f>SUM(C11:Q11)</f>
        <v>135</v>
      </c>
      <c r="S11" s="21">
        <f>SUMIF(U11:AB11,"&gt;0")</f>
        <v>135</v>
      </c>
      <c r="T11" s="17">
        <f t="shared" si="0"/>
        <v>10</v>
      </c>
      <c r="U11" s="13">
        <f t="shared" si="1"/>
        <v>30</v>
      </c>
      <c r="V11" s="13">
        <f t="shared" si="2"/>
        <v>29</v>
      </c>
      <c r="W11" s="13">
        <f t="shared" si="3"/>
        <v>29</v>
      </c>
      <c r="X11" s="13">
        <f t="shared" si="4"/>
        <v>22</v>
      </c>
      <c r="Y11" s="13">
        <f t="shared" si="5"/>
        <v>15</v>
      </c>
      <c r="Z11" s="13">
        <f t="shared" si="6"/>
        <v>10</v>
      </c>
      <c r="AA11" s="13" t="e">
        <f t="shared" si="7"/>
        <v>#NUM!</v>
      </c>
      <c r="AB11" s="13" t="e">
        <f t="shared" si="8"/>
        <v>#NUM!</v>
      </c>
      <c r="AC11" s="14" t="s">
        <v>3</v>
      </c>
      <c r="AD11" s="10">
        <f>VLOOKUP(B11,prot!A:H,8,FALSE)</f>
        <v>10</v>
      </c>
      <c r="AE11" s="15" t="b">
        <f t="shared" si="9"/>
        <v>0</v>
      </c>
      <c r="AF11" s="16">
        <f t="shared" si="10"/>
        <v>10</v>
      </c>
    </row>
    <row r="12" spans="1:32" ht="14.25" customHeight="1">
      <c r="A12" s="22">
        <v>8</v>
      </c>
      <c r="B12" s="26" t="s">
        <v>81</v>
      </c>
      <c r="C12" s="10">
        <v>35</v>
      </c>
      <c r="D12" s="10">
        <v>29</v>
      </c>
      <c r="E12" s="10">
        <v>35</v>
      </c>
      <c r="F12" s="10">
        <v>32</v>
      </c>
      <c r="G12" s="10" t="s">
        <v>5</v>
      </c>
      <c r="H12" s="10" t="s">
        <v>5</v>
      </c>
      <c r="I12" s="10"/>
      <c r="J12" s="10"/>
      <c r="K12" s="10"/>
      <c r="L12" s="10"/>
      <c r="M12" s="10"/>
      <c r="N12" s="10"/>
      <c r="O12" s="10"/>
      <c r="P12" s="10"/>
      <c r="Q12" s="10"/>
      <c r="R12" s="10">
        <f>SUM(C12:Q12)</f>
        <v>131</v>
      </c>
      <c r="S12" s="21">
        <f>SUMIF(U12:AB12,"&gt;0")</f>
        <v>131</v>
      </c>
      <c r="T12" s="17">
        <f t="shared" si="0"/>
      </c>
      <c r="U12" s="13">
        <f t="shared" si="1"/>
        <v>35</v>
      </c>
      <c r="V12" s="13">
        <f t="shared" si="2"/>
        <v>35</v>
      </c>
      <c r="W12" s="13">
        <f t="shared" si="3"/>
        <v>32</v>
      </c>
      <c r="X12" s="13">
        <f t="shared" si="4"/>
        <v>29</v>
      </c>
      <c r="Y12" s="13" t="e">
        <f t="shared" si="5"/>
        <v>#NUM!</v>
      </c>
      <c r="Z12" s="13" t="e">
        <f t="shared" si="6"/>
        <v>#NUM!</v>
      </c>
      <c r="AA12" s="13" t="e">
        <f t="shared" si="7"/>
        <v>#NUM!</v>
      </c>
      <c r="AB12" s="13" t="e">
        <f t="shared" si="8"/>
        <v>#NUM!</v>
      </c>
      <c r="AC12" s="14" t="s">
        <v>3</v>
      </c>
      <c r="AD12" s="10" t="e">
        <f>VLOOKUP(B12,prot!A:H,8,FALSE)</f>
        <v>#N/A</v>
      </c>
      <c r="AE12" s="15" t="b">
        <f t="shared" si="9"/>
        <v>1</v>
      </c>
      <c r="AF12" s="16">
        <f t="shared" si="10"/>
        <v>0</v>
      </c>
    </row>
    <row r="13" spans="1:32" ht="14.25" customHeight="1">
      <c r="A13" s="22">
        <v>9</v>
      </c>
      <c r="B13" s="26" t="s">
        <v>83</v>
      </c>
      <c r="C13" s="10">
        <v>32</v>
      </c>
      <c r="D13" s="10">
        <v>31</v>
      </c>
      <c r="E13" s="10">
        <v>23</v>
      </c>
      <c r="F13" s="10">
        <v>19</v>
      </c>
      <c r="G13" s="10" t="s">
        <v>5</v>
      </c>
      <c r="H13" s="10">
        <v>25</v>
      </c>
      <c r="I13" s="10"/>
      <c r="J13" s="10"/>
      <c r="K13" s="10"/>
      <c r="L13" s="10"/>
      <c r="M13" s="10"/>
      <c r="N13" s="10"/>
      <c r="O13" s="10"/>
      <c r="P13" s="10"/>
      <c r="Q13" s="10"/>
      <c r="R13" s="10">
        <f>SUM(C13:Q13)</f>
        <v>130</v>
      </c>
      <c r="S13" s="21">
        <f>SUMIF(U13:AB13,"&gt;0")</f>
        <v>130</v>
      </c>
      <c r="T13" s="17">
        <f t="shared" si="0"/>
      </c>
      <c r="U13" s="13">
        <f t="shared" si="1"/>
        <v>32</v>
      </c>
      <c r="V13" s="13">
        <f t="shared" si="2"/>
        <v>31</v>
      </c>
      <c r="W13" s="13">
        <f t="shared" si="3"/>
        <v>25</v>
      </c>
      <c r="X13" s="13">
        <f t="shared" si="4"/>
        <v>23</v>
      </c>
      <c r="Y13" s="13">
        <f t="shared" si="5"/>
        <v>19</v>
      </c>
      <c r="Z13" s="13" t="e">
        <f t="shared" si="6"/>
        <v>#NUM!</v>
      </c>
      <c r="AA13" s="13" t="e">
        <f t="shared" si="7"/>
        <v>#NUM!</v>
      </c>
      <c r="AB13" s="13" t="e">
        <f t="shared" si="8"/>
        <v>#NUM!</v>
      </c>
      <c r="AC13" s="14" t="s">
        <v>3</v>
      </c>
      <c r="AD13" s="10" t="e">
        <f>VLOOKUP(B13,prot!A:H,8,FALSE)</f>
        <v>#N/A</v>
      </c>
      <c r="AE13" s="15" t="b">
        <f t="shared" si="9"/>
        <v>1</v>
      </c>
      <c r="AF13" s="16">
        <f t="shared" si="10"/>
        <v>0</v>
      </c>
    </row>
    <row r="14" spans="1:32" ht="12.75" customHeight="1">
      <c r="A14" s="22">
        <v>10</v>
      </c>
      <c r="B14" s="26" t="s">
        <v>79</v>
      </c>
      <c r="C14" s="10">
        <v>40</v>
      </c>
      <c r="D14" s="10">
        <v>37</v>
      </c>
      <c r="E14" s="10">
        <v>26</v>
      </c>
      <c r="F14" s="10">
        <v>26</v>
      </c>
      <c r="G14" s="10" t="s">
        <v>5</v>
      </c>
      <c r="H14" s="10" t="s">
        <v>5</v>
      </c>
      <c r="I14" s="10"/>
      <c r="J14" s="10"/>
      <c r="K14" s="10"/>
      <c r="L14" s="10"/>
      <c r="M14" s="10"/>
      <c r="N14" s="10"/>
      <c r="O14" s="10"/>
      <c r="P14" s="10"/>
      <c r="Q14" s="10"/>
      <c r="R14" s="10">
        <f>SUM(C14:Q14)</f>
        <v>129</v>
      </c>
      <c r="S14" s="21">
        <f>SUMIF(U14:AB14,"&gt;0")</f>
        <v>129</v>
      </c>
      <c r="T14" s="17">
        <f t="shared" si="0"/>
      </c>
      <c r="U14" s="13">
        <f t="shared" si="1"/>
        <v>40</v>
      </c>
      <c r="V14" s="13">
        <f t="shared" si="2"/>
        <v>37</v>
      </c>
      <c r="W14" s="13">
        <f t="shared" si="3"/>
        <v>26</v>
      </c>
      <c r="X14" s="13">
        <f t="shared" si="4"/>
        <v>26</v>
      </c>
      <c r="Y14" s="13" t="e">
        <f t="shared" si="5"/>
        <v>#NUM!</v>
      </c>
      <c r="Z14" s="13" t="e">
        <f t="shared" si="6"/>
        <v>#NUM!</v>
      </c>
      <c r="AA14" s="13" t="e">
        <f t="shared" si="7"/>
        <v>#NUM!</v>
      </c>
      <c r="AB14" s="13" t="e">
        <f t="shared" si="8"/>
        <v>#NUM!</v>
      </c>
      <c r="AC14" s="14" t="s">
        <v>3</v>
      </c>
      <c r="AD14" s="10" t="e">
        <f>VLOOKUP(B14,prot!A:H,8,FALSE)</f>
        <v>#N/A</v>
      </c>
      <c r="AE14" s="15" t="b">
        <f t="shared" si="9"/>
        <v>1</v>
      </c>
      <c r="AF14" s="16">
        <f t="shared" si="10"/>
        <v>0</v>
      </c>
    </row>
    <row r="15" spans="1:32" ht="12.75" customHeight="1">
      <c r="A15" s="22">
        <v>11</v>
      </c>
      <c r="B15" s="26" t="s">
        <v>84</v>
      </c>
      <c r="C15" s="10">
        <v>31</v>
      </c>
      <c r="D15" s="10">
        <v>33</v>
      </c>
      <c r="E15" s="10">
        <v>32</v>
      </c>
      <c r="F15" s="10">
        <v>29</v>
      </c>
      <c r="G15" s="10" t="s">
        <v>5</v>
      </c>
      <c r="H15" s="10" t="s">
        <v>5</v>
      </c>
      <c r="I15" s="10"/>
      <c r="J15" s="10"/>
      <c r="K15" s="10"/>
      <c r="L15" s="10"/>
      <c r="M15" s="10"/>
      <c r="N15" s="10"/>
      <c r="O15" s="10"/>
      <c r="P15" s="10"/>
      <c r="Q15" s="10"/>
      <c r="R15" s="10">
        <f>SUM(C15:Q15)</f>
        <v>125</v>
      </c>
      <c r="S15" s="21">
        <f>SUMIF(U15:AB15,"&gt;0")</f>
        <v>125</v>
      </c>
      <c r="T15" s="17">
        <f t="shared" si="0"/>
      </c>
      <c r="U15" s="13">
        <f t="shared" si="1"/>
        <v>33</v>
      </c>
      <c r="V15" s="13">
        <f t="shared" si="2"/>
        <v>32</v>
      </c>
      <c r="W15" s="13">
        <f t="shared" si="3"/>
        <v>31</v>
      </c>
      <c r="X15" s="13">
        <f t="shared" si="4"/>
        <v>29</v>
      </c>
      <c r="Y15" s="13" t="e">
        <f t="shared" si="5"/>
        <v>#NUM!</v>
      </c>
      <c r="Z15" s="13" t="e">
        <f t="shared" si="6"/>
        <v>#NUM!</v>
      </c>
      <c r="AA15" s="13" t="e">
        <f t="shared" si="7"/>
        <v>#NUM!</v>
      </c>
      <c r="AB15" s="13" t="e">
        <f t="shared" si="8"/>
        <v>#NUM!</v>
      </c>
      <c r="AC15" s="14" t="s">
        <v>3</v>
      </c>
      <c r="AD15" s="10" t="e">
        <f>VLOOKUP(B15,prot!A:H,8,FALSE)</f>
        <v>#N/A</v>
      </c>
      <c r="AE15" s="15" t="b">
        <f t="shared" si="9"/>
        <v>1</v>
      </c>
      <c r="AF15" s="16">
        <f t="shared" si="10"/>
        <v>0</v>
      </c>
    </row>
    <row r="16" spans="1:32" ht="13.5" customHeight="1">
      <c r="A16" s="22">
        <v>12</v>
      </c>
      <c r="B16" s="26" t="s">
        <v>92</v>
      </c>
      <c r="C16" s="10">
        <v>23</v>
      </c>
      <c r="D16" s="10">
        <v>9</v>
      </c>
      <c r="E16" s="10">
        <v>24</v>
      </c>
      <c r="F16" s="10">
        <v>27</v>
      </c>
      <c r="G16" s="10">
        <v>18</v>
      </c>
      <c r="H16" s="10">
        <v>24</v>
      </c>
      <c r="I16" s="10"/>
      <c r="J16" s="10"/>
      <c r="K16" s="10"/>
      <c r="L16" s="10"/>
      <c r="M16" s="10"/>
      <c r="N16" s="10"/>
      <c r="O16" s="10"/>
      <c r="P16" s="10"/>
      <c r="Q16" s="10"/>
      <c r="R16" s="10">
        <f>SUM(C16:Q16)</f>
        <v>125</v>
      </c>
      <c r="S16" s="21">
        <f>SUMIF(U16:AB16,"&gt;0")</f>
        <v>125</v>
      </c>
      <c r="T16" s="17">
        <f t="shared" si="0"/>
        <v>18</v>
      </c>
      <c r="U16" s="13">
        <f t="shared" si="1"/>
        <v>27</v>
      </c>
      <c r="V16" s="13">
        <f t="shared" si="2"/>
        <v>24</v>
      </c>
      <c r="W16" s="13">
        <f t="shared" si="3"/>
        <v>24</v>
      </c>
      <c r="X16" s="13">
        <f t="shared" si="4"/>
        <v>23</v>
      </c>
      <c r="Y16" s="13">
        <f t="shared" si="5"/>
        <v>18</v>
      </c>
      <c r="Z16" s="13">
        <f t="shared" si="6"/>
        <v>9</v>
      </c>
      <c r="AA16" s="13" t="e">
        <f t="shared" si="7"/>
        <v>#NUM!</v>
      </c>
      <c r="AB16" s="13" t="e">
        <f t="shared" si="8"/>
        <v>#NUM!</v>
      </c>
      <c r="AC16" s="14" t="s">
        <v>3</v>
      </c>
      <c r="AD16" s="10">
        <f>VLOOKUP(B16,prot!A:H,8,FALSE)</f>
        <v>18</v>
      </c>
      <c r="AE16" s="15" t="b">
        <f t="shared" si="9"/>
        <v>0</v>
      </c>
      <c r="AF16" s="16">
        <f t="shared" si="10"/>
        <v>18</v>
      </c>
    </row>
    <row r="17" spans="1:32" ht="13.5" customHeight="1">
      <c r="A17" s="22">
        <v>13</v>
      </c>
      <c r="B17" s="27" t="s">
        <v>125</v>
      </c>
      <c r="C17" s="10" t="s">
        <v>5</v>
      </c>
      <c r="D17" s="10">
        <v>23</v>
      </c>
      <c r="E17" s="10">
        <v>31</v>
      </c>
      <c r="F17" s="10">
        <v>37</v>
      </c>
      <c r="G17" s="10" t="s">
        <v>5</v>
      </c>
      <c r="H17" s="10">
        <v>32</v>
      </c>
      <c r="I17" s="10"/>
      <c r="J17" s="10"/>
      <c r="K17" s="10"/>
      <c r="L17" s="10"/>
      <c r="M17" s="10"/>
      <c r="N17" s="10"/>
      <c r="O17" s="10"/>
      <c r="P17" s="10"/>
      <c r="Q17" s="10"/>
      <c r="R17" s="10">
        <f>SUM(C17:Q17)</f>
        <v>123</v>
      </c>
      <c r="S17" s="21">
        <f>SUMIF(U17:AB17,"&gt;0")</f>
        <v>123</v>
      </c>
      <c r="T17" s="17">
        <f t="shared" si="0"/>
      </c>
      <c r="U17" s="13">
        <f t="shared" si="1"/>
        <v>37</v>
      </c>
      <c r="V17" s="13">
        <f t="shared" si="2"/>
        <v>32</v>
      </c>
      <c r="W17" s="13">
        <f t="shared" si="3"/>
        <v>31</v>
      </c>
      <c r="X17" s="13">
        <f t="shared" si="4"/>
        <v>23</v>
      </c>
      <c r="Y17" s="13" t="e">
        <f t="shared" si="5"/>
        <v>#NUM!</v>
      </c>
      <c r="Z17" s="13" t="e">
        <f t="shared" si="6"/>
        <v>#NUM!</v>
      </c>
      <c r="AA17" s="13" t="e">
        <f t="shared" si="7"/>
        <v>#NUM!</v>
      </c>
      <c r="AB17" s="13" t="e">
        <f t="shared" si="8"/>
        <v>#NUM!</v>
      </c>
      <c r="AC17" s="14" t="s">
        <v>3</v>
      </c>
      <c r="AD17" s="10" t="e">
        <f>VLOOKUP(B17,prot!A:H,8,FALSE)</f>
        <v>#N/A</v>
      </c>
      <c r="AE17" s="15" t="b">
        <f t="shared" si="9"/>
        <v>1</v>
      </c>
      <c r="AF17" s="16">
        <f t="shared" si="10"/>
        <v>0</v>
      </c>
    </row>
    <row r="18" spans="1:32" ht="13.5" customHeight="1">
      <c r="A18" s="22">
        <v>14</v>
      </c>
      <c r="B18" s="26" t="s">
        <v>97</v>
      </c>
      <c r="C18" s="10">
        <v>18</v>
      </c>
      <c r="D18" s="10">
        <v>21</v>
      </c>
      <c r="E18" s="10">
        <v>16</v>
      </c>
      <c r="F18" s="10">
        <v>12</v>
      </c>
      <c r="G18" s="10">
        <v>26</v>
      </c>
      <c r="H18" s="10">
        <v>28</v>
      </c>
      <c r="I18" s="10"/>
      <c r="J18" s="10"/>
      <c r="K18" s="10"/>
      <c r="L18" s="10"/>
      <c r="M18" s="10"/>
      <c r="N18" s="10"/>
      <c r="O18" s="10"/>
      <c r="P18" s="10"/>
      <c r="Q18" s="10"/>
      <c r="R18" s="10">
        <f>SUM(C18:Q18)</f>
        <v>121</v>
      </c>
      <c r="S18" s="21">
        <f>SUMIF(U18:AB18,"&gt;0")</f>
        <v>121</v>
      </c>
      <c r="T18" s="17">
        <f t="shared" si="0"/>
        <v>26</v>
      </c>
      <c r="U18" s="13">
        <f t="shared" si="1"/>
        <v>28</v>
      </c>
      <c r="V18" s="13">
        <f t="shared" si="2"/>
        <v>26</v>
      </c>
      <c r="W18" s="13">
        <f t="shared" si="3"/>
        <v>21</v>
      </c>
      <c r="X18" s="13">
        <f t="shared" si="4"/>
        <v>18</v>
      </c>
      <c r="Y18" s="13">
        <f t="shared" si="5"/>
        <v>16</v>
      </c>
      <c r="Z18" s="13">
        <f t="shared" si="6"/>
        <v>12</v>
      </c>
      <c r="AA18" s="13" t="e">
        <f t="shared" si="7"/>
        <v>#NUM!</v>
      </c>
      <c r="AB18" s="13" t="e">
        <f t="shared" si="8"/>
        <v>#NUM!</v>
      </c>
      <c r="AC18" s="14" t="s">
        <v>3</v>
      </c>
      <c r="AD18" s="10">
        <f>VLOOKUP(B18,prot!A:H,8,FALSE)</f>
        <v>26</v>
      </c>
      <c r="AE18" s="15" t="b">
        <f t="shared" si="9"/>
        <v>0</v>
      </c>
      <c r="AF18" s="16">
        <f t="shared" si="10"/>
        <v>26</v>
      </c>
    </row>
    <row r="19" spans="1:32" ht="13.5" customHeight="1">
      <c r="A19" s="22">
        <v>15</v>
      </c>
      <c r="B19" s="26" t="s">
        <v>96</v>
      </c>
      <c r="C19" s="10">
        <v>19</v>
      </c>
      <c r="D19" s="10">
        <v>19</v>
      </c>
      <c r="E19" s="10">
        <v>22</v>
      </c>
      <c r="F19" s="10">
        <v>20</v>
      </c>
      <c r="G19" s="10">
        <v>16</v>
      </c>
      <c r="H19" s="10">
        <v>22</v>
      </c>
      <c r="I19" s="10"/>
      <c r="J19" s="10"/>
      <c r="K19" s="10"/>
      <c r="L19" s="10"/>
      <c r="M19" s="10"/>
      <c r="N19" s="10"/>
      <c r="O19" s="10"/>
      <c r="P19" s="10"/>
      <c r="Q19" s="10"/>
      <c r="R19" s="10">
        <f>SUM(C19:Q19)</f>
        <v>118</v>
      </c>
      <c r="S19" s="21">
        <f>SUMIF(U19:AB19,"&gt;0")</f>
        <v>118</v>
      </c>
      <c r="T19" s="17">
        <f t="shared" si="0"/>
        <v>16</v>
      </c>
      <c r="U19" s="13">
        <f t="shared" si="1"/>
        <v>22</v>
      </c>
      <c r="V19" s="13">
        <f t="shared" si="2"/>
        <v>22</v>
      </c>
      <c r="W19" s="13">
        <f t="shared" si="3"/>
        <v>20</v>
      </c>
      <c r="X19" s="13">
        <f t="shared" si="4"/>
        <v>19</v>
      </c>
      <c r="Y19" s="13">
        <f t="shared" si="5"/>
        <v>19</v>
      </c>
      <c r="Z19" s="13">
        <f t="shared" si="6"/>
        <v>16</v>
      </c>
      <c r="AA19" s="13" t="e">
        <f t="shared" si="7"/>
        <v>#NUM!</v>
      </c>
      <c r="AB19" s="13" t="e">
        <f t="shared" si="8"/>
        <v>#NUM!</v>
      </c>
      <c r="AC19" s="14" t="s">
        <v>3</v>
      </c>
      <c r="AD19" s="10">
        <f>VLOOKUP(B19,prot!A:H,8,FALSE)</f>
        <v>16</v>
      </c>
      <c r="AE19" s="15" t="b">
        <f t="shared" si="9"/>
        <v>0</v>
      </c>
      <c r="AF19" s="16">
        <f t="shared" si="10"/>
        <v>16</v>
      </c>
    </row>
    <row r="20" spans="1:32" ht="13.5" customHeight="1">
      <c r="A20" s="22">
        <v>16</v>
      </c>
      <c r="B20" s="26" t="s">
        <v>95</v>
      </c>
      <c r="C20" s="10">
        <v>20</v>
      </c>
      <c r="D20" s="10">
        <v>18</v>
      </c>
      <c r="E20" s="10">
        <v>21</v>
      </c>
      <c r="F20" s="10">
        <v>23</v>
      </c>
      <c r="G20" s="10">
        <v>14</v>
      </c>
      <c r="H20" s="10">
        <v>16</v>
      </c>
      <c r="I20" s="10"/>
      <c r="J20" s="10"/>
      <c r="K20" s="10"/>
      <c r="L20" s="10"/>
      <c r="M20" s="10"/>
      <c r="N20" s="10"/>
      <c r="O20" s="10"/>
      <c r="P20" s="10"/>
      <c r="Q20" s="10"/>
      <c r="R20" s="10">
        <f>SUM(C20:Q20)</f>
        <v>112</v>
      </c>
      <c r="S20" s="21">
        <f>SUMIF(U20:AB20,"&gt;0")</f>
        <v>112</v>
      </c>
      <c r="T20" s="17">
        <f t="shared" si="0"/>
        <v>14</v>
      </c>
      <c r="U20" s="13">
        <f t="shared" si="1"/>
        <v>23</v>
      </c>
      <c r="V20" s="13">
        <f t="shared" si="2"/>
        <v>21</v>
      </c>
      <c r="W20" s="13">
        <f t="shared" si="3"/>
        <v>20</v>
      </c>
      <c r="X20" s="13">
        <f t="shared" si="4"/>
        <v>18</v>
      </c>
      <c r="Y20" s="13">
        <f t="shared" si="5"/>
        <v>16</v>
      </c>
      <c r="Z20" s="13">
        <f t="shared" si="6"/>
        <v>14</v>
      </c>
      <c r="AA20" s="13" t="e">
        <f t="shared" si="7"/>
        <v>#NUM!</v>
      </c>
      <c r="AB20" s="13" t="e">
        <f t="shared" si="8"/>
        <v>#NUM!</v>
      </c>
      <c r="AC20" s="14" t="s">
        <v>3</v>
      </c>
      <c r="AD20" s="10">
        <f>VLOOKUP(B20,prot!A:H,8,FALSE)</f>
        <v>14</v>
      </c>
      <c r="AE20" s="15" t="b">
        <f t="shared" si="9"/>
        <v>0</v>
      </c>
      <c r="AF20" s="16">
        <f t="shared" si="10"/>
        <v>14</v>
      </c>
    </row>
    <row r="21" spans="1:32" ht="13.5" customHeight="1">
      <c r="A21" s="22">
        <v>17</v>
      </c>
      <c r="B21" s="26" t="s">
        <v>88</v>
      </c>
      <c r="C21" s="10">
        <v>27</v>
      </c>
      <c r="D21" s="10">
        <v>17</v>
      </c>
      <c r="E21" s="10">
        <v>29</v>
      </c>
      <c r="F21" s="10">
        <v>31</v>
      </c>
      <c r="G21" s="10" t="s">
        <v>5</v>
      </c>
      <c r="H21" s="10" t="s">
        <v>5</v>
      </c>
      <c r="I21" s="10"/>
      <c r="J21" s="10"/>
      <c r="K21" s="10"/>
      <c r="L21" s="10"/>
      <c r="M21" s="10"/>
      <c r="N21" s="10"/>
      <c r="O21" s="10"/>
      <c r="P21" s="10"/>
      <c r="Q21" s="10"/>
      <c r="R21" s="10">
        <f>SUM(C21:Q21)</f>
        <v>104</v>
      </c>
      <c r="S21" s="21">
        <f>SUMIF(U21:AB21,"&gt;0")</f>
        <v>104</v>
      </c>
      <c r="T21" s="17">
        <f t="shared" si="0"/>
      </c>
      <c r="U21" s="13">
        <f t="shared" si="1"/>
        <v>31</v>
      </c>
      <c r="V21" s="13">
        <f t="shared" si="2"/>
        <v>29</v>
      </c>
      <c r="W21" s="13">
        <f t="shared" si="3"/>
        <v>27</v>
      </c>
      <c r="X21" s="13">
        <f t="shared" si="4"/>
        <v>17</v>
      </c>
      <c r="Y21" s="13" t="e">
        <f t="shared" si="5"/>
        <v>#NUM!</v>
      </c>
      <c r="Z21" s="13" t="e">
        <f t="shared" si="6"/>
        <v>#NUM!</v>
      </c>
      <c r="AA21" s="13" t="e">
        <f t="shared" si="7"/>
        <v>#NUM!</v>
      </c>
      <c r="AB21" s="13" t="e">
        <f t="shared" si="8"/>
        <v>#NUM!</v>
      </c>
      <c r="AC21" s="14" t="s">
        <v>3</v>
      </c>
      <c r="AD21" s="10" t="e">
        <f>VLOOKUP(B21,prot!A:H,8,FALSE)</f>
        <v>#N/A</v>
      </c>
      <c r="AE21" s="15" t="b">
        <f t="shared" si="9"/>
        <v>1</v>
      </c>
      <c r="AF21" s="16">
        <f t="shared" si="10"/>
        <v>0</v>
      </c>
    </row>
    <row r="22" spans="1:32" ht="13.5" customHeight="1">
      <c r="A22" s="22">
        <v>18</v>
      </c>
      <c r="B22" s="26" t="s">
        <v>149</v>
      </c>
      <c r="C22" s="10" t="s">
        <v>5</v>
      </c>
      <c r="D22" s="10" t="s">
        <v>5</v>
      </c>
      <c r="E22" s="10">
        <v>27</v>
      </c>
      <c r="F22" s="10">
        <v>25</v>
      </c>
      <c r="G22" s="10">
        <v>32</v>
      </c>
      <c r="H22" s="10">
        <v>17</v>
      </c>
      <c r="I22" s="10"/>
      <c r="J22" s="10"/>
      <c r="K22" s="10"/>
      <c r="L22" s="10"/>
      <c r="M22" s="10"/>
      <c r="N22" s="10"/>
      <c r="O22" s="10"/>
      <c r="P22" s="10"/>
      <c r="Q22" s="10"/>
      <c r="R22" s="10">
        <f>SUM(C22:Q22)</f>
        <v>101</v>
      </c>
      <c r="S22" s="21">
        <f>SUMIF(U22:AB22,"&gt;0")</f>
        <v>101</v>
      </c>
      <c r="T22" s="17">
        <f t="shared" si="0"/>
        <v>32</v>
      </c>
      <c r="U22" s="13">
        <f t="shared" si="1"/>
        <v>32</v>
      </c>
      <c r="V22" s="13">
        <f t="shared" si="2"/>
        <v>27</v>
      </c>
      <c r="W22" s="13">
        <f t="shared" si="3"/>
        <v>25</v>
      </c>
      <c r="X22" s="13">
        <f t="shared" si="4"/>
        <v>17</v>
      </c>
      <c r="Y22" s="13" t="e">
        <f t="shared" si="5"/>
        <v>#NUM!</v>
      </c>
      <c r="Z22" s="13" t="e">
        <f t="shared" si="6"/>
        <v>#NUM!</v>
      </c>
      <c r="AA22" s="13" t="e">
        <f t="shared" si="7"/>
        <v>#NUM!</v>
      </c>
      <c r="AB22" s="13" t="e">
        <f t="shared" si="8"/>
        <v>#NUM!</v>
      </c>
      <c r="AC22" s="14" t="s">
        <v>3</v>
      </c>
      <c r="AD22" s="10">
        <f>VLOOKUP(B22,prot!A:H,8,FALSE)</f>
        <v>32</v>
      </c>
      <c r="AE22" s="15" t="b">
        <f t="shared" si="9"/>
        <v>0</v>
      </c>
      <c r="AF22" s="16">
        <f t="shared" si="10"/>
        <v>32</v>
      </c>
    </row>
    <row r="23" spans="1:32" ht="13.5" customHeight="1">
      <c r="A23" s="22">
        <v>19</v>
      </c>
      <c r="B23" s="26" t="s">
        <v>152</v>
      </c>
      <c r="C23" s="10" t="s">
        <v>5</v>
      </c>
      <c r="D23" s="10" t="s">
        <v>5</v>
      </c>
      <c r="E23" s="10">
        <v>18</v>
      </c>
      <c r="F23" s="10">
        <v>18</v>
      </c>
      <c r="G23" s="10">
        <v>31</v>
      </c>
      <c r="H23" s="10">
        <v>31</v>
      </c>
      <c r="I23" s="10"/>
      <c r="J23" s="10"/>
      <c r="K23" s="10"/>
      <c r="L23" s="10"/>
      <c r="M23" s="10"/>
      <c r="N23" s="10"/>
      <c r="O23" s="10"/>
      <c r="P23" s="10"/>
      <c r="Q23" s="10"/>
      <c r="R23" s="10">
        <f>SUM(C23:Q23)</f>
        <v>98</v>
      </c>
      <c r="S23" s="21">
        <f>SUMIF(U23:AB23,"&gt;0")</f>
        <v>98</v>
      </c>
      <c r="T23" s="17">
        <f t="shared" si="0"/>
        <v>31</v>
      </c>
      <c r="U23" s="13">
        <f t="shared" si="1"/>
        <v>31</v>
      </c>
      <c r="V23" s="13">
        <f t="shared" si="2"/>
        <v>31</v>
      </c>
      <c r="W23" s="13">
        <f t="shared" si="3"/>
        <v>18</v>
      </c>
      <c r="X23" s="13">
        <f t="shared" si="4"/>
        <v>18</v>
      </c>
      <c r="Y23" s="13" t="e">
        <f t="shared" si="5"/>
        <v>#NUM!</v>
      </c>
      <c r="Z23" s="13" t="e">
        <f t="shared" si="6"/>
        <v>#NUM!</v>
      </c>
      <c r="AA23" s="13" t="e">
        <f t="shared" si="7"/>
        <v>#NUM!</v>
      </c>
      <c r="AB23" s="13" t="e">
        <f t="shared" si="8"/>
        <v>#NUM!</v>
      </c>
      <c r="AC23" s="14" t="s">
        <v>3</v>
      </c>
      <c r="AD23" s="10">
        <f>VLOOKUP(B23,prot!A:H,8,FALSE)</f>
        <v>31</v>
      </c>
      <c r="AE23" s="15" t="b">
        <f t="shared" si="9"/>
        <v>0</v>
      </c>
      <c r="AF23" s="16">
        <f t="shared" si="10"/>
        <v>31</v>
      </c>
    </row>
    <row r="24" spans="1:32" ht="13.5" customHeight="1">
      <c r="A24" s="22">
        <v>20</v>
      </c>
      <c r="B24" s="26" t="s">
        <v>102</v>
      </c>
      <c r="C24" s="10">
        <v>13</v>
      </c>
      <c r="D24" s="10">
        <v>11</v>
      </c>
      <c r="E24" s="10">
        <v>17</v>
      </c>
      <c r="F24" s="10">
        <v>11</v>
      </c>
      <c r="G24" s="10">
        <v>24</v>
      </c>
      <c r="H24" s="10">
        <v>13</v>
      </c>
      <c r="I24" s="10"/>
      <c r="J24" s="10"/>
      <c r="K24" s="10"/>
      <c r="L24" s="10"/>
      <c r="M24" s="10"/>
      <c r="N24" s="10"/>
      <c r="O24" s="10"/>
      <c r="P24" s="10"/>
      <c r="Q24" s="10"/>
      <c r="R24" s="10">
        <f>SUM(C24:Q24)</f>
        <v>89</v>
      </c>
      <c r="S24" s="21">
        <f>SUMIF(U24:AB24,"&gt;0")</f>
        <v>89</v>
      </c>
      <c r="T24" s="17">
        <f t="shared" si="0"/>
        <v>24</v>
      </c>
      <c r="U24" s="13">
        <f t="shared" si="1"/>
        <v>24</v>
      </c>
      <c r="V24" s="13">
        <f t="shared" si="2"/>
        <v>17</v>
      </c>
      <c r="W24" s="13">
        <f t="shared" si="3"/>
        <v>13</v>
      </c>
      <c r="X24" s="13">
        <f t="shared" si="4"/>
        <v>13</v>
      </c>
      <c r="Y24" s="13">
        <f t="shared" si="5"/>
        <v>11</v>
      </c>
      <c r="Z24" s="13">
        <f t="shared" si="6"/>
        <v>11</v>
      </c>
      <c r="AA24" s="13" t="e">
        <f t="shared" si="7"/>
        <v>#NUM!</v>
      </c>
      <c r="AB24" s="13" t="e">
        <f t="shared" si="8"/>
        <v>#NUM!</v>
      </c>
      <c r="AC24" s="14" t="s">
        <v>3</v>
      </c>
      <c r="AD24" s="10">
        <f>VLOOKUP(B24,prot!A:H,8,FALSE)</f>
        <v>24</v>
      </c>
      <c r="AE24" s="15" t="b">
        <f t="shared" si="9"/>
        <v>0</v>
      </c>
      <c r="AF24" s="16">
        <f t="shared" si="10"/>
        <v>24</v>
      </c>
    </row>
    <row r="25" spans="1:32" ht="13.5" customHeight="1">
      <c r="A25" s="22">
        <v>21</v>
      </c>
      <c r="B25" s="26" t="s">
        <v>105</v>
      </c>
      <c r="C25" s="10">
        <v>10</v>
      </c>
      <c r="D25" s="10">
        <v>28</v>
      </c>
      <c r="E25" s="10">
        <v>1</v>
      </c>
      <c r="F25" s="10">
        <v>14</v>
      </c>
      <c r="G25" s="18">
        <v>17</v>
      </c>
      <c r="H25" s="18" t="s">
        <v>5</v>
      </c>
      <c r="I25" s="18"/>
      <c r="J25" s="18"/>
      <c r="K25" s="18"/>
      <c r="L25" s="18"/>
      <c r="M25" s="18"/>
      <c r="N25" s="18"/>
      <c r="O25" s="18"/>
      <c r="P25" s="18"/>
      <c r="Q25" s="18"/>
      <c r="R25" s="10">
        <f>SUM(C25:Q25)</f>
        <v>70</v>
      </c>
      <c r="S25" s="21">
        <f>SUMIF(U25:AB25,"&gt;0")</f>
        <v>70</v>
      </c>
      <c r="T25" s="17">
        <f t="shared" si="0"/>
        <v>17</v>
      </c>
      <c r="U25" s="13">
        <f t="shared" si="1"/>
        <v>28</v>
      </c>
      <c r="V25" s="13">
        <f t="shared" si="2"/>
        <v>17</v>
      </c>
      <c r="W25" s="13">
        <f t="shared" si="3"/>
        <v>14</v>
      </c>
      <c r="X25" s="13">
        <f t="shared" si="4"/>
        <v>10</v>
      </c>
      <c r="Y25" s="13">
        <f t="shared" si="5"/>
        <v>1</v>
      </c>
      <c r="Z25" s="13" t="e">
        <f t="shared" si="6"/>
        <v>#NUM!</v>
      </c>
      <c r="AA25" s="13" t="e">
        <f t="shared" si="7"/>
        <v>#NUM!</v>
      </c>
      <c r="AB25" s="13" t="e">
        <f t="shared" si="8"/>
        <v>#NUM!</v>
      </c>
      <c r="AC25" s="14" t="s">
        <v>3</v>
      </c>
      <c r="AD25" s="10">
        <f>VLOOKUP(B25,prot!A:H,8,FALSE)</f>
        <v>17</v>
      </c>
      <c r="AE25" s="15" t="b">
        <f t="shared" si="9"/>
        <v>0</v>
      </c>
      <c r="AF25" s="16">
        <f t="shared" si="10"/>
        <v>17</v>
      </c>
    </row>
    <row r="26" spans="1:32" ht="13.5" customHeight="1">
      <c r="A26" s="22">
        <v>22</v>
      </c>
      <c r="B26" s="26" t="s">
        <v>107</v>
      </c>
      <c r="C26" s="10">
        <v>8</v>
      </c>
      <c r="D26" s="10">
        <v>13</v>
      </c>
      <c r="E26" s="10">
        <v>4</v>
      </c>
      <c r="F26" s="10">
        <v>15</v>
      </c>
      <c r="G26" s="10">
        <v>23</v>
      </c>
      <c r="H26" s="10">
        <v>6</v>
      </c>
      <c r="I26" s="10"/>
      <c r="J26" s="10"/>
      <c r="K26" s="10"/>
      <c r="L26" s="10"/>
      <c r="M26" s="10"/>
      <c r="N26" s="10"/>
      <c r="O26" s="10"/>
      <c r="P26" s="10"/>
      <c r="Q26" s="10"/>
      <c r="R26" s="10">
        <f>SUM(C26:Q26)</f>
        <v>69</v>
      </c>
      <c r="S26" s="21">
        <f>SUMIF(U26:AB26,"&gt;0")</f>
        <v>69</v>
      </c>
      <c r="T26" s="17">
        <f t="shared" si="0"/>
        <v>23</v>
      </c>
      <c r="U26" s="13">
        <f t="shared" si="1"/>
        <v>23</v>
      </c>
      <c r="V26" s="13">
        <f t="shared" si="2"/>
        <v>15</v>
      </c>
      <c r="W26" s="13">
        <f t="shared" si="3"/>
        <v>13</v>
      </c>
      <c r="X26" s="13">
        <f t="shared" si="4"/>
        <v>8</v>
      </c>
      <c r="Y26" s="13">
        <f t="shared" si="5"/>
        <v>6</v>
      </c>
      <c r="Z26" s="13">
        <f t="shared" si="6"/>
        <v>4</v>
      </c>
      <c r="AA26" s="13" t="e">
        <f t="shared" si="7"/>
        <v>#NUM!</v>
      </c>
      <c r="AB26" s="13" t="e">
        <f t="shared" si="8"/>
        <v>#NUM!</v>
      </c>
      <c r="AC26" s="14" t="s">
        <v>3</v>
      </c>
      <c r="AD26" s="10">
        <f>VLOOKUP(B26,prot!A:H,8,FALSE)</f>
        <v>23</v>
      </c>
      <c r="AE26" s="15" t="b">
        <f t="shared" si="9"/>
        <v>0</v>
      </c>
      <c r="AF26" s="16">
        <f t="shared" si="10"/>
        <v>23</v>
      </c>
    </row>
    <row r="27" spans="1:32" ht="13.5" customHeight="1">
      <c r="A27" s="22">
        <v>23</v>
      </c>
      <c r="B27" s="26" t="s">
        <v>89</v>
      </c>
      <c r="C27" s="10">
        <v>26</v>
      </c>
      <c r="D27" s="10" t="s">
        <v>5</v>
      </c>
      <c r="E27" s="10" t="s">
        <v>5</v>
      </c>
      <c r="F27" s="10" t="s">
        <v>5</v>
      </c>
      <c r="G27" s="10">
        <v>19</v>
      </c>
      <c r="H27" s="10">
        <v>19</v>
      </c>
      <c r="I27" s="10"/>
      <c r="J27" s="10"/>
      <c r="K27" s="10"/>
      <c r="L27" s="10"/>
      <c r="M27" s="10"/>
      <c r="N27" s="10"/>
      <c r="O27" s="10"/>
      <c r="P27" s="10"/>
      <c r="Q27" s="10"/>
      <c r="R27" s="10">
        <f>SUM(C27:Q27)</f>
        <v>64</v>
      </c>
      <c r="S27" s="21">
        <f>SUMIF(U27:AB27,"&gt;0")</f>
        <v>64</v>
      </c>
      <c r="T27" s="17">
        <f t="shared" si="0"/>
        <v>19</v>
      </c>
      <c r="U27" s="13">
        <f t="shared" si="1"/>
        <v>26</v>
      </c>
      <c r="V27" s="13">
        <f t="shared" si="2"/>
        <v>19</v>
      </c>
      <c r="W27" s="13">
        <f t="shared" si="3"/>
        <v>19</v>
      </c>
      <c r="X27" s="13" t="e">
        <f t="shared" si="4"/>
        <v>#NUM!</v>
      </c>
      <c r="Y27" s="13" t="e">
        <f t="shared" si="5"/>
        <v>#NUM!</v>
      </c>
      <c r="Z27" s="13" t="e">
        <f t="shared" si="6"/>
        <v>#NUM!</v>
      </c>
      <c r="AA27" s="13" t="e">
        <f t="shared" si="7"/>
        <v>#NUM!</v>
      </c>
      <c r="AB27" s="13" t="e">
        <f t="shared" si="8"/>
        <v>#NUM!</v>
      </c>
      <c r="AC27" s="14" t="s">
        <v>3</v>
      </c>
      <c r="AD27" s="10">
        <f>VLOOKUP(B27,prot!A:H,8,FALSE)</f>
        <v>19</v>
      </c>
      <c r="AE27" s="15" t="b">
        <f t="shared" si="9"/>
        <v>0</v>
      </c>
      <c r="AF27" s="16">
        <f t="shared" si="10"/>
        <v>19</v>
      </c>
    </row>
    <row r="28" spans="1:32" ht="13.5" customHeight="1">
      <c r="A28" s="22">
        <v>24</v>
      </c>
      <c r="B28" s="26" t="s">
        <v>94</v>
      </c>
      <c r="C28" s="10">
        <v>21</v>
      </c>
      <c r="D28" s="10">
        <v>20</v>
      </c>
      <c r="E28" s="10">
        <v>11</v>
      </c>
      <c r="F28" s="10">
        <v>10</v>
      </c>
      <c r="G28" s="10" t="s">
        <v>5</v>
      </c>
      <c r="H28" s="10" t="s">
        <v>5</v>
      </c>
      <c r="I28" s="10"/>
      <c r="J28" s="10"/>
      <c r="K28" s="10"/>
      <c r="L28" s="10"/>
      <c r="M28" s="10"/>
      <c r="N28" s="10"/>
      <c r="O28" s="10"/>
      <c r="P28" s="10"/>
      <c r="Q28" s="10"/>
      <c r="R28" s="10">
        <f>SUM(C28:Q28)</f>
        <v>62</v>
      </c>
      <c r="S28" s="21">
        <f>SUMIF(U28:AB28,"&gt;0")</f>
        <v>62</v>
      </c>
      <c r="T28" s="17">
        <f t="shared" si="0"/>
      </c>
      <c r="U28" s="13">
        <f t="shared" si="1"/>
        <v>21</v>
      </c>
      <c r="V28" s="13">
        <f t="shared" si="2"/>
        <v>20</v>
      </c>
      <c r="W28" s="13">
        <f t="shared" si="3"/>
        <v>11</v>
      </c>
      <c r="X28" s="13">
        <f t="shared" si="4"/>
        <v>10</v>
      </c>
      <c r="Y28" s="13" t="e">
        <f t="shared" si="5"/>
        <v>#NUM!</v>
      </c>
      <c r="Z28" s="13" t="e">
        <f t="shared" si="6"/>
        <v>#NUM!</v>
      </c>
      <c r="AA28" s="13" t="e">
        <f t="shared" si="7"/>
        <v>#NUM!</v>
      </c>
      <c r="AB28" s="13" t="e">
        <f t="shared" si="8"/>
        <v>#NUM!</v>
      </c>
      <c r="AC28" s="14" t="s">
        <v>3</v>
      </c>
      <c r="AD28" s="10" t="e">
        <f>VLOOKUP(B28,prot!A:H,8,FALSE)</f>
        <v>#N/A</v>
      </c>
      <c r="AE28" s="15" t="b">
        <f t="shared" si="9"/>
        <v>1</v>
      </c>
      <c r="AF28" s="16">
        <f t="shared" si="10"/>
        <v>0</v>
      </c>
    </row>
    <row r="29" spans="1:32" ht="13.5" customHeight="1">
      <c r="A29" s="22">
        <v>25</v>
      </c>
      <c r="B29" s="26" t="s">
        <v>91</v>
      </c>
      <c r="C29" s="10">
        <v>24</v>
      </c>
      <c r="D29" s="10">
        <v>7</v>
      </c>
      <c r="E29" s="10" t="s">
        <v>5</v>
      </c>
      <c r="F29" s="10" t="s">
        <v>5</v>
      </c>
      <c r="G29" s="10">
        <v>8</v>
      </c>
      <c r="H29" s="10">
        <v>23</v>
      </c>
      <c r="I29" s="10"/>
      <c r="J29" s="10"/>
      <c r="K29" s="10"/>
      <c r="L29" s="10"/>
      <c r="M29" s="10"/>
      <c r="N29" s="10"/>
      <c r="O29" s="10"/>
      <c r="P29" s="10"/>
      <c r="Q29" s="10"/>
      <c r="R29" s="10">
        <f>SUM(C29:Q29)</f>
        <v>62</v>
      </c>
      <c r="S29" s="21">
        <f>SUMIF(U29:AB29,"&gt;0")</f>
        <v>62</v>
      </c>
      <c r="T29" s="17">
        <f t="shared" si="0"/>
        <v>8</v>
      </c>
      <c r="U29" s="13">
        <f t="shared" si="1"/>
        <v>24</v>
      </c>
      <c r="V29" s="13">
        <f t="shared" si="2"/>
        <v>23</v>
      </c>
      <c r="W29" s="13">
        <f t="shared" si="3"/>
        <v>8</v>
      </c>
      <c r="X29" s="13">
        <f t="shared" si="4"/>
        <v>7</v>
      </c>
      <c r="Y29" s="13" t="e">
        <f t="shared" si="5"/>
        <v>#NUM!</v>
      </c>
      <c r="Z29" s="13" t="e">
        <f t="shared" si="6"/>
        <v>#NUM!</v>
      </c>
      <c r="AA29" s="13" t="e">
        <f t="shared" si="7"/>
        <v>#NUM!</v>
      </c>
      <c r="AB29" s="13" t="e">
        <f t="shared" si="8"/>
        <v>#NUM!</v>
      </c>
      <c r="AC29" s="14" t="s">
        <v>3</v>
      </c>
      <c r="AD29" s="10">
        <f>VLOOKUP(B29,prot!A:H,8,FALSE)</f>
        <v>8</v>
      </c>
      <c r="AE29" s="15" t="b">
        <f t="shared" si="9"/>
        <v>0</v>
      </c>
      <c r="AF29" s="16">
        <f t="shared" si="10"/>
        <v>8</v>
      </c>
    </row>
    <row r="30" spans="1:32" ht="13.5" customHeight="1">
      <c r="A30" s="22">
        <v>26</v>
      </c>
      <c r="B30" s="26" t="s">
        <v>182</v>
      </c>
      <c r="C30" s="10"/>
      <c r="D30" s="10"/>
      <c r="E30" s="10"/>
      <c r="F30" s="10"/>
      <c r="G30" s="10">
        <v>35</v>
      </c>
      <c r="H30" s="10">
        <v>26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21">
        <f>SUMIF(U30:AB30,"&gt;0")</f>
        <v>61</v>
      </c>
      <c r="T30" s="17">
        <f t="shared" si="0"/>
        <v>35</v>
      </c>
      <c r="U30" s="13">
        <f t="shared" si="1"/>
        <v>35</v>
      </c>
      <c r="V30" s="13">
        <f t="shared" si="2"/>
        <v>26</v>
      </c>
      <c r="W30" s="13" t="e">
        <f t="shared" si="3"/>
        <v>#NUM!</v>
      </c>
      <c r="X30" s="13" t="e">
        <f t="shared" si="4"/>
        <v>#NUM!</v>
      </c>
      <c r="Y30" s="13" t="e">
        <f t="shared" si="5"/>
        <v>#NUM!</v>
      </c>
      <c r="Z30" s="13" t="e">
        <f t="shared" si="6"/>
        <v>#NUM!</v>
      </c>
      <c r="AA30" s="13" t="e">
        <f t="shared" si="7"/>
        <v>#NUM!</v>
      </c>
      <c r="AB30" s="13" t="e">
        <f t="shared" si="8"/>
        <v>#NUM!</v>
      </c>
      <c r="AC30" s="14" t="s">
        <v>3</v>
      </c>
      <c r="AD30" s="10">
        <f>VLOOKUP(B30,prot!A:H,8,FALSE)</f>
        <v>35</v>
      </c>
      <c r="AE30" s="15" t="b">
        <f t="shared" si="9"/>
        <v>0</v>
      </c>
      <c r="AF30" s="16">
        <f t="shared" si="10"/>
        <v>35</v>
      </c>
    </row>
    <row r="31" spans="1:32" ht="13.5" customHeight="1">
      <c r="A31" s="22">
        <v>27</v>
      </c>
      <c r="B31" s="26" t="s">
        <v>101</v>
      </c>
      <c r="C31" s="10">
        <v>14</v>
      </c>
      <c r="D31" s="10">
        <v>15</v>
      </c>
      <c r="E31" s="10">
        <v>9</v>
      </c>
      <c r="F31" s="10">
        <v>22</v>
      </c>
      <c r="G31" s="10" t="s">
        <v>5</v>
      </c>
      <c r="H31" s="10" t="s">
        <v>5</v>
      </c>
      <c r="I31" s="10"/>
      <c r="J31" s="10"/>
      <c r="K31" s="10"/>
      <c r="L31" s="10"/>
      <c r="M31" s="10"/>
      <c r="N31" s="10"/>
      <c r="O31" s="10"/>
      <c r="P31" s="10"/>
      <c r="Q31" s="10"/>
      <c r="R31" s="10">
        <f>SUM(C31:Q31)</f>
        <v>60</v>
      </c>
      <c r="S31" s="21">
        <f>SUMIF(U31:AB31,"&gt;0")</f>
        <v>60</v>
      </c>
      <c r="T31" s="17">
        <f t="shared" si="0"/>
      </c>
      <c r="U31" s="13">
        <f t="shared" si="1"/>
        <v>22</v>
      </c>
      <c r="V31" s="13">
        <f t="shared" si="2"/>
        <v>15</v>
      </c>
      <c r="W31" s="13">
        <f t="shared" si="3"/>
        <v>14</v>
      </c>
      <c r="X31" s="13">
        <f t="shared" si="4"/>
        <v>9</v>
      </c>
      <c r="Y31" s="13" t="e">
        <f t="shared" si="5"/>
        <v>#NUM!</v>
      </c>
      <c r="Z31" s="13" t="e">
        <f t="shared" si="6"/>
        <v>#NUM!</v>
      </c>
      <c r="AA31" s="13" t="e">
        <f t="shared" si="7"/>
        <v>#NUM!</v>
      </c>
      <c r="AB31" s="13" t="e">
        <f t="shared" si="8"/>
        <v>#NUM!</v>
      </c>
      <c r="AC31" s="14" t="s">
        <v>3</v>
      </c>
      <c r="AD31" s="10" t="e">
        <f>VLOOKUP(B31,prot!A:H,8,FALSE)</f>
        <v>#N/A</v>
      </c>
      <c r="AE31" s="15" t="b">
        <f t="shared" si="9"/>
        <v>1</v>
      </c>
      <c r="AF31" s="16">
        <f t="shared" si="10"/>
        <v>0</v>
      </c>
    </row>
    <row r="32" spans="1:32" ht="13.5" customHeight="1">
      <c r="A32" s="22">
        <v>28</v>
      </c>
      <c r="B32" s="26" t="s">
        <v>150</v>
      </c>
      <c r="C32" s="10" t="s">
        <v>5</v>
      </c>
      <c r="D32" s="10" t="s">
        <v>5</v>
      </c>
      <c r="E32" s="10">
        <v>20</v>
      </c>
      <c r="F32" s="10">
        <v>16</v>
      </c>
      <c r="G32" s="10">
        <v>15</v>
      </c>
      <c r="H32" s="10">
        <v>5</v>
      </c>
      <c r="I32" s="10"/>
      <c r="J32" s="10"/>
      <c r="K32" s="10"/>
      <c r="L32" s="10"/>
      <c r="M32" s="10"/>
      <c r="N32" s="10"/>
      <c r="O32" s="10"/>
      <c r="P32" s="10"/>
      <c r="Q32" s="10"/>
      <c r="R32" s="10">
        <f>SUM(C32:Q32)</f>
        <v>56</v>
      </c>
      <c r="S32" s="21">
        <f>SUMIF(U32:AB32,"&gt;0")</f>
        <v>56</v>
      </c>
      <c r="T32" s="17">
        <f t="shared" si="0"/>
        <v>15</v>
      </c>
      <c r="U32" s="13">
        <f t="shared" si="1"/>
        <v>20</v>
      </c>
      <c r="V32" s="13">
        <f t="shared" si="2"/>
        <v>16</v>
      </c>
      <c r="W32" s="13">
        <f t="shared" si="3"/>
        <v>15</v>
      </c>
      <c r="X32" s="13">
        <f t="shared" si="4"/>
        <v>5</v>
      </c>
      <c r="Y32" s="13" t="e">
        <f t="shared" si="5"/>
        <v>#NUM!</v>
      </c>
      <c r="Z32" s="13" t="e">
        <f t="shared" si="6"/>
        <v>#NUM!</v>
      </c>
      <c r="AA32" s="13" t="e">
        <f t="shared" si="7"/>
        <v>#NUM!</v>
      </c>
      <c r="AB32" s="13" t="e">
        <f t="shared" si="8"/>
        <v>#NUM!</v>
      </c>
      <c r="AC32" s="14" t="s">
        <v>3</v>
      </c>
      <c r="AD32" s="10">
        <f>VLOOKUP(B32,prot!A:H,8,FALSE)</f>
        <v>15</v>
      </c>
      <c r="AE32" s="15" t="b">
        <f t="shared" si="9"/>
        <v>0</v>
      </c>
      <c r="AF32" s="16">
        <f t="shared" si="10"/>
        <v>15</v>
      </c>
    </row>
    <row r="33" spans="1:32" ht="13.5" customHeight="1">
      <c r="A33" s="22">
        <v>29</v>
      </c>
      <c r="B33" s="26" t="s">
        <v>181</v>
      </c>
      <c r="C33" s="10"/>
      <c r="D33" s="10"/>
      <c r="E33" s="10"/>
      <c r="F33" s="10"/>
      <c r="G33" s="10">
        <v>22</v>
      </c>
      <c r="H33" s="10">
        <v>33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1">
        <f>SUMIF(U33:AB33,"&gt;0")</f>
        <v>55</v>
      </c>
      <c r="T33" s="17">
        <f t="shared" si="0"/>
        <v>22</v>
      </c>
      <c r="U33" s="13">
        <f t="shared" si="1"/>
        <v>33</v>
      </c>
      <c r="V33" s="13">
        <f t="shared" si="2"/>
        <v>22</v>
      </c>
      <c r="W33" s="13" t="e">
        <f t="shared" si="3"/>
        <v>#NUM!</v>
      </c>
      <c r="X33" s="13" t="e">
        <f t="shared" si="4"/>
        <v>#NUM!</v>
      </c>
      <c r="Y33" s="13" t="e">
        <f t="shared" si="5"/>
        <v>#NUM!</v>
      </c>
      <c r="Z33" s="13" t="e">
        <f t="shared" si="6"/>
        <v>#NUM!</v>
      </c>
      <c r="AA33" s="13" t="e">
        <f t="shared" si="7"/>
        <v>#NUM!</v>
      </c>
      <c r="AB33" s="13" t="e">
        <f t="shared" si="8"/>
        <v>#NUM!</v>
      </c>
      <c r="AC33" s="14" t="s">
        <v>3</v>
      </c>
      <c r="AD33" s="10">
        <f>VLOOKUP(B33,prot!A:H,8,FALSE)</f>
        <v>22</v>
      </c>
      <c r="AE33" s="15" t="b">
        <f t="shared" si="9"/>
        <v>0</v>
      </c>
      <c r="AF33" s="16">
        <f t="shared" si="10"/>
        <v>22</v>
      </c>
    </row>
    <row r="34" spans="1:32" ht="13.5" customHeight="1">
      <c r="A34" s="22">
        <v>30</v>
      </c>
      <c r="B34" s="26" t="s">
        <v>98</v>
      </c>
      <c r="C34" s="10">
        <v>17</v>
      </c>
      <c r="D34" s="10">
        <v>25</v>
      </c>
      <c r="E34" s="10" t="s">
        <v>5</v>
      </c>
      <c r="F34" s="10" t="s">
        <v>5</v>
      </c>
      <c r="G34" s="10">
        <v>12</v>
      </c>
      <c r="H34" s="10" t="s">
        <v>5</v>
      </c>
      <c r="I34" s="10"/>
      <c r="J34" s="10"/>
      <c r="K34" s="10"/>
      <c r="L34" s="10"/>
      <c r="M34" s="10"/>
      <c r="N34" s="10"/>
      <c r="O34" s="10"/>
      <c r="P34" s="10"/>
      <c r="Q34" s="10"/>
      <c r="R34" s="10">
        <f>SUM(C34:Q34)</f>
        <v>54</v>
      </c>
      <c r="S34" s="21">
        <f>SUMIF(U34:AB34,"&gt;0")</f>
        <v>54</v>
      </c>
      <c r="T34" s="17">
        <f t="shared" si="0"/>
        <v>12</v>
      </c>
      <c r="U34" s="13">
        <f t="shared" si="1"/>
        <v>25</v>
      </c>
      <c r="V34" s="13">
        <f t="shared" si="2"/>
        <v>17</v>
      </c>
      <c r="W34" s="13">
        <f t="shared" si="3"/>
        <v>12</v>
      </c>
      <c r="X34" s="13" t="e">
        <f t="shared" si="4"/>
        <v>#NUM!</v>
      </c>
      <c r="Y34" s="13" t="e">
        <f t="shared" si="5"/>
        <v>#NUM!</v>
      </c>
      <c r="Z34" s="13" t="e">
        <f t="shared" si="6"/>
        <v>#NUM!</v>
      </c>
      <c r="AA34" s="13" t="e">
        <f t="shared" si="7"/>
        <v>#NUM!</v>
      </c>
      <c r="AB34" s="13" t="e">
        <f t="shared" si="8"/>
        <v>#NUM!</v>
      </c>
      <c r="AC34" s="14" t="s">
        <v>3</v>
      </c>
      <c r="AD34" s="10">
        <f>VLOOKUP(B34,prot!A:H,8,FALSE)</f>
        <v>12</v>
      </c>
      <c r="AE34" s="15" t="b">
        <f t="shared" si="9"/>
        <v>0</v>
      </c>
      <c r="AF34" s="16">
        <f t="shared" si="10"/>
        <v>12</v>
      </c>
    </row>
    <row r="35" spans="1:32" ht="13.5" customHeight="1">
      <c r="A35" s="22">
        <v>31</v>
      </c>
      <c r="B35" s="26" t="s">
        <v>151</v>
      </c>
      <c r="C35" s="10" t="s">
        <v>5</v>
      </c>
      <c r="D35" s="10" t="s">
        <v>5</v>
      </c>
      <c r="E35" s="10">
        <v>19</v>
      </c>
      <c r="F35" s="10">
        <v>13</v>
      </c>
      <c r="G35" s="10" t="s">
        <v>5</v>
      </c>
      <c r="H35" s="10">
        <v>21</v>
      </c>
      <c r="I35" s="10"/>
      <c r="J35" s="10"/>
      <c r="K35" s="10"/>
      <c r="L35" s="10"/>
      <c r="M35" s="10"/>
      <c r="N35" s="10"/>
      <c r="O35" s="10"/>
      <c r="P35" s="10"/>
      <c r="Q35" s="10"/>
      <c r="R35" s="10">
        <f>SUM(C35:Q35)</f>
        <v>53</v>
      </c>
      <c r="S35" s="21">
        <f>SUMIF(U35:AB35,"&gt;0")</f>
        <v>53</v>
      </c>
      <c r="T35" s="17">
        <f t="shared" si="0"/>
      </c>
      <c r="U35" s="13">
        <f t="shared" si="1"/>
        <v>21</v>
      </c>
      <c r="V35" s="13">
        <f t="shared" si="2"/>
        <v>19</v>
      </c>
      <c r="W35" s="13">
        <f t="shared" si="3"/>
        <v>13</v>
      </c>
      <c r="X35" s="13" t="e">
        <f t="shared" si="4"/>
        <v>#NUM!</v>
      </c>
      <c r="Y35" s="13" t="e">
        <f t="shared" si="5"/>
        <v>#NUM!</v>
      </c>
      <c r="Z35" s="13" t="e">
        <f t="shared" si="6"/>
        <v>#NUM!</v>
      </c>
      <c r="AA35" s="13" t="e">
        <f t="shared" si="7"/>
        <v>#NUM!</v>
      </c>
      <c r="AB35" s="13" t="e">
        <f t="shared" si="8"/>
        <v>#NUM!</v>
      </c>
      <c r="AC35" s="14" t="s">
        <v>3</v>
      </c>
      <c r="AD35" s="10" t="e">
        <f>VLOOKUP(B35,prot!A:H,8,FALSE)</f>
        <v>#N/A</v>
      </c>
      <c r="AE35" s="15" t="b">
        <f t="shared" si="9"/>
        <v>1</v>
      </c>
      <c r="AF35" s="16">
        <f t="shared" si="10"/>
        <v>0</v>
      </c>
    </row>
    <row r="36" spans="1:32" ht="13.5" customHeight="1">
      <c r="A36" s="22">
        <v>32</v>
      </c>
      <c r="B36" s="26" t="s">
        <v>185</v>
      </c>
      <c r="C36" s="10"/>
      <c r="D36" s="10"/>
      <c r="E36" s="10"/>
      <c r="F36" s="10"/>
      <c r="G36" s="10">
        <v>29</v>
      </c>
      <c r="H36" s="10">
        <v>20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>
        <f>SUMIF(U36:AB36,"&gt;0")</f>
        <v>49</v>
      </c>
      <c r="T36" s="17">
        <f>IF(AF36=0,"",AF36)</f>
        <v>29</v>
      </c>
      <c r="U36" s="13">
        <f t="shared" si="1"/>
        <v>29</v>
      </c>
      <c r="V36" s="13">
        <f t="shared" si="2"/>
        <v>20</v>
      </c>
      <c r="W36" s="13" t="e">
        <f t="shared" si="3"/>
        <v>#NUM!</v>
      </c>
      <c r="X36" s="13" t="e">
        <f t="shared" si="4"/>
        <v>#NUM!</v>
      </c>
      <c r="Y36" s="13" t="e">
        <f t="shared" si="5"/>
        <v>#NUM!</v>
      </c>
      <c r="Z36" s="13" t="e">
        <f t="shared" si="6"/>
        <v>#NUM!</v>
      </c>
      <c r="AA36" s="13" t="e">
        <f t="shared" si="7"/>
        <v>#NUM!</v>
      </c>
      <c r="AB36" s="13" t="e">
        <f t="shared" si="8"/>
        <v>#NUM!</v>
      </c>
      <c r="AC36" s="14" t="s">
        <v>3</v>
      </c>
      <c r="AD36" s="10">
        <f>VLOOKUP(B36,prot!A:H,8,FALSE)</f>
        <v>29</v>
      </c>
      <c r="AE36" s="15" t="b">
        <f>ISERROR(AD36)</f>
        <v>0</v>
      </c>
      <c r="AF36" s="16">
        <f>IF(AE36,0,AD36)</f>
        <v>29</v>
      </c>
    </row>
    <row r="37" spans="1:32" ht="13.5" customHeight="1">
      <c r="A37" s="22">
        <v>33</v>
      </c>
      <c r="B37" s="26" t="s">
        <v>93</v>
      </c>
      <c r="C37" s="10">
        <v>22</v>
      </c>
      <c r="D37" s="10">
        <v>26</v>
      </c>
      <c r="E37" s="10" t="s">
        <v>5</v>
      </c>
      <c r="F37" s="10" t="s">
        <v>5</v>
      </c>
      <c r="G37" s="10" t="s">
        <v>5</v>
      </c>
      <c r="H37" s="12" t="s">
        <v>5</v>
      </c>
      <c r="I37" s="10"/>
      <c r="J37" s="10"/>
      <c r="K37" s="10"/>
      <c r="L37" s="10"/>
      <c r="M37" s="10"/>
      <c r="N37" s="10"/>
      <c r="O37" s="10"/>
      <c r="P37" s="10"/>
      <c r="Q37" s="10"/>
      <c r="R37" s="10">
        <f>SUM(C37:Q37)</f>
        <v>48</v>
      </c>
      <c r="S37" s="21">
        <f>SUMIF(U37:AB37,"&gt;0")</f>
        <v>48</v>
      </c>
      <c r="T37" s="17">
        <f>IF(AF37=0,"",AF37)</f>
      </c>
      <c r="U37" s="13">
        <f t="shared" si="1"/>
        <v>26</v>
      </c>
      <c r="V37" s="13">
        <f t="shared" si="2"/>
        <v>22</v>
      </c>
      <c r="W37" s="13" t="e">
        <f t="shared" si="3"/>
        <v>#NUM!</v>
      </c>
      <c r="X37" s="13" t="e">
        <f t="shared" si="4"/>
        <v>#NUM!</v>
      </c>
      <c r="Y37" s="13" t="e">
        <f t="shared" si="5"/>
        <v>#NUM!</v>
      </c>
      <c r="Z37" s="13" t="e">
        <f t="shared" si="6"/>
        <v>#NUM!</v>
      </c>
      <c r="AA37" s="13" t="e">
        <f t="shared" si="7"/>
        <v>#NUM!</v>
      </c>
      <c r="AB37" s="13" t="e">
        <f t="shared" si="8"/>
        <v>#NUM!</v>
      </c>
      <c r="AC37" s="14" t="s">
        <v>3</v>
      </c>
      <c r="AD37" s="10" t="e">
        <f>VLOOKUP(B37,prot!A:H,8,FALSE)</f>
        <v>#N/A</v>
      </c>
      <c r="AE37" s="15" t="b">
        <f>ISERROR(AD37)</f>
        <v>1</v>
      </c>
      <c r="AF37" s="16">
        <f>IF(AE37,0,AD37)</f>
        <v>0</v>
      </c>
    </row>
    <row r="38" spans="1:32" ht="13.5" customHeight="1">
      <c r="A38" s="22">
        <v>34</v>
      </c>
      <c r="B38" s="26" t="s">
        <v>180</v>
      </c>
      <c r="C38" s="10"/>
      <c r="D38" s="10"/>
      <c r="E38" s="10"/>
      <c r="F38" s="10"/>
      <c r="G38" s="10">
        <v>9</v>
      </c>
      <c r="H38" s="10">
        <v>35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1">
        <f>SUMIF(U38:AB38,"&gt;0")</f>
        <v>44</v>
      </c>
      <c r="T38" s="17">
        <f>IF(AF38=0,"",AF38)</f>
        <v>9</v>
      </c>
      <c r="U38" s="13">
        <f t="shared" si="1"/>
        <v>35</v>
      </c>
      <c r="V38" s="13">
        <f t="shared" si="2"/>
        <v>9</v>
      </c>
      <c r="W38" s="13" t="e">
        <f t="shared" si="3"/>
        <v>#NUM!</v>
      </c>
      <c r="X38" s="13" t="e">
        <f t="shared" si="4"/>
        <v>#NUM!</v>
      </c>
      <c r="Y38" s="13" t="e">
        <f t="shared" si="5"/>
        <v>#NUM!</v>
      </c>
      <c r="Z38" s="13" t="e">
        <f t="shared" si="6"/>
        <v>#NUM!</v>
      </c>
      <c r="AA38" s="13" t="e">
        <f t="shared" si="7"/>
        <v>#NUM!</v>
      </c>
      <c r="AB38" s="13" t="e">
        <f t="shared" si="8"/>
        <v>#NUM!</v>
      </c>
      <c r="AC38" s="14" t="s">
        <v>3</v>
      </c>
      <c r="AD38" s="10">
        <f>VLOOKUP(B38,prot!A:H,8,FALSE)</f>
        <v>9</v>
      </c>
      <c r="AE38" s="15" t="b">
        <f>ISERROR(AD38)</f>
        <v>0</v>
      </c>
      <c r="AF38" s="16">
        <f>IF(AE38,0,AD38)</f>
        <v>9</v>
      </c>
    </row>
    <row r="39" spans="1:32" ht="13.5" customHeight="1">
      <c r="A39" s="22">
        <v>35</v>
      </c>
      <c r="B39" s="26" t="s">
        <v>99</v>
      </c>
      <c r="C39" s="10">
        <v>16</v>
      </c>
      <c r="D39" s="10">
        <v>10</v>
      </c>
      <c r="E39" s="10">
        <v>8</v>
      </c>
      <c r="F39" s="10">
        <v>5</v>
      </c>
      <c r="G39" s="10" t="s">
        <v>5</v>
      </c>
      <c r="H39" s="10" t="s">
        <v>5</v>
      </c>
      <c r="I39" s="10"/>
      <c r="J39" s="10"/>
      <c r="K39" s="10"/>
      <c r="L39" s="10"/>
      <c r="M39" s="10"/>
      <c r="N39" s="10"/>
      <c r="O39" s="10"/>
      <c r="P39" s="10"/>
      <c r="Q39" s="10"/>
      <c r="R39" s="10">
        <f>SUM(C39:Q39)</f>
        <v>39</v>
      </c>
      <c r="S39" s="21">
        <f>SUMIF(U39:AB39,"&gt;0")</f>
        <v>39</v>
      </c>
      <c r="T39" s="17">
        <f>IF(AF39=0,"",AF39)</f>
      </c>
      <c r="U39" s="13">
        <f t="shared" si="1"/>
        <v>16</v>
      </c>
      <c r="V39" s="13">
        <f t="shared" si="2"/>
        <v>10</v>
      </c>
      <c r="W39" s="13">
        <f t="shared" si="3"/>
        <v>8</v>
      </c>
      <c r="X39" s="13">
        <f t="shared" si="4"/>
        <v>5</v>
      </c>
      <c r="Y39" s="13" t="e">
        <f t="shared" si="5"/>
        <v>#NUM!</v>
      </c>
      <c r="Z39" s="13" t="e">
        <f t="shared" si="6"/>
        <v>#NUM!</v>
      </c>
      <c r="AA39" s="13" t="e">
        <f t="shared" si="7"/>
        <v>#NUM!</v>
      </c>
      <c r="AB39" s="13" t="e">
        <f t="shared" si="8"/>
        <v>#NUM!</v>
      </c>
      <c r="AC39" s="14" t="s">
        <v>3</v>
      </c>
      <c r="AD39" s="10" t="e">
        <f>VLOOKUP(B39,prot!A:H,8,FALSE)</f>
        <v>#N/A</v>
      </c>
      <c r="AE39" s="15" t="b">
        <f>ISERROR(AD39)</f>
        <v>1</v>
      </c>
      <c r="AF39" s="16">
        <f>IF(AE39,0,AD39)</f>
        <v>0</v>
      </c>
    </row>
    <row r="40" spans="1:32" ht="13.5" customHeight="1">
      <c r="A40" s="22">
        <v>36</v>
      </c>
      <c r="B40" s="26" t="s">
        <v>187</v>
      </c>
      <c r="C40" s="10"/>
      <c r="D40" s="10"/>
      <c r="E40" s="10"/>
      <c r="F40" s="10"/>
      <c r="G40" s="10">
        <v>25</v>
      </c>
      <c r="H40" s="10">
        <v>14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1">
        <f>SUMIF(U40:AB40,"&gt;0")</f>
        <v>39</v>
      </c>
      <c r="T40" s="17">
        <f>IF(AF40=0,"",AF40)</f>
        <v>25</v>
      </c>
      <c r="U40" s="13">
        <f t="shared" si="1"/>
        <v>25</v>
      </c>
      <c r="V40" s="13">
        <f t="shared" si="2"/>
        <v>14</v>
      </c>
      <c r="W40" s="13" t="e">
        <f t="shared" si="3"/>
        <v>#NUM!</v>
      </c>
      <c r="X40" s="13" t="e">
        <f t="shared" si="4"/>
        <v>#NUM!</v>
      </c>
      <c r="Y40" s="13" t="e">
        <f t="shared" si="5"/>
        <v>#NUM!</v>
      </c>
      <c r="Z40" s="13" t="e">
        <f t="shared" si="6"/>
        <v>#NUM!</v>
      </c>
      <c r="AA40" s="13" t="e">
        <f t="shared" si="7"/>
        <v>#NUM!</v>
      </c>
      <c r="AB40" s="13" t="e">
        <f t="shared" si="8"/>
        <v>#NUM!</v>
      </c>
      <c r="AC40" s="14" t="s">
        <v>3</v>
      </c>
      <c r="AD40" s="10">
        <f>VLOOKUP(B40,prot!A:H,8,FALSE)</f>
        <v>25</v>
      </c>
      <c r="AE40" s="15" t="b">
        <f>ISERROR(AD40)</f>
        <v>0</v>
      </c>
      <c r="AF40" s="16">
        <f>IF(AE40,0,AD40)</f>
        <v>25</v>
      </c>
    </row>
    <row r="41" spans="1:32" ht="13.5" customHeight="1">
      <c r="A41" s="22">
        <v>37</v>
      </c>
      <c r="B41" s="26" t="s">
        <v>108</v>
      </c>
      <c r="C41" s="10">
        <v>7</v>
      </c>
      <c r="D41" s="10">
        <v>12</v>
      </c>
      <c r="E41" s="10" t="s">
        <v>5</v>
      </c>
      <c r="F41" s="10" t="s">
        <v>5</v>
      </c>
      <c r="G41" s="10">
        <v>10</v>
      </c>
      <c r="H41" s="10">
        <v>9</v>
      </c>
      <c r="I41" s="10"/>
      <c r="J41" s="10"/>
      <c r="K41" s="10"/>
      <c r="L41" s="10"/>
      <c r="M41" s="10"/>
      <c r="N41" s="10"/>
      <c r="O41" s="10"/>
      <c r="P41" s="10"/>
      <c r="Q41" s="10"/>
      <c r="R41" s="10">
        <f>SUM(C41:Q41)</f>
        <v>38</v>
      </c>
      <c r="S41" s="21">
        <f>SUMIF(U41:AB41,"&gt;0")</f>
        <v>38</v>
      </c>
      <c r="T41" s="17">
        <f>IF(AF41=0,"",AF41)</f>
        <v>10</v>
      </c>
      <c r="U41" s="13">
        <f t="shared" si="1"/>
        <v>12</v>
      </c>
      <c r="V41" s="13">
        <f t="shared" si="2"/>
        <v>10</v>
      </c>
      <c r="W41" s="13">
        <f t="shared" si="3"/>
        <v>9</v>
      </c>
      <c r="X41" s="13">
        <f t="shared" si="4"/>
        <v>7</v>
      </c>
      <c r="Y41" s="13" t="e">
        <f t="shared" si="5"/>
        <v>#NUM!</v>
      </c>
      <c r="Z41" s="13" t="e">
        <f t="shared" si="6"/>
        <v>#NUM!</v>
      </c>
      <c r="AA41" s="13" t="e">
        <f t="shared" si="7"/>
        <v>#NUM!</v>
      </c>
      <c r="AB41" s="13" t="e">
        <f t="shared" si="8"/>
        <v>#NUM!</v>
      </c>
      <c r="AC41" s="14" t="s">
        <v>3</v>
      </c>
      <c r="AD41" s="10">
        <f>VLOOKUP(B41,prot!A:H,8,FALSE)</f>
        <v>10</v>
      </c>
      <c r="AE41" s="15" t="b">
        <f>ISERROR(AD41)</f>
        <v>0</v>
      </c>
      <c r="AF41" s="16">
        <f>IF(AE41,0,AD41)</f>
        <v>10</v>
      </c>
    </row>
    <row r="42" spans="1:32" ht="13.5" customHeight="1">
      <c r="A42" s="22">
        <v>38</v>
      </c>
      <c r="B42" s="26" t="s">
        <v>190</v>
      </c>
      <c r="C42" s="10"/>
      <c r="D42" s="10"/>
      <c r="E42" s="10"/>
      <c r="F42" s="10"/>
      <c r="G42" s="10">
        <v>27</v>
      </c>
      <c r="H42" s="10">
        <v>10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1">
        <f>SUMIF(U42:AB42,"&gt;0")</f>
        <v>37</v>
      </c>
      <c r="T42" s="17">
        <f>IF(AF42=0,"",AF42)</f>
        <v>27</v>
      </c>
      <c r="U42" s="13">
        <f t="shared" si="1"/>
        <v>27</v>
      </c>
      <c r="V42" s="13">
        <f t="shared" si="2"/>
        <v>10</v>
      </c>
      <c r="W42" s="13" t="e">
        <f t="shared" si="3"/>
        <v>#NUM!</v>
      </c>
      <c r="X42" s="13" t="e">
        <f t="shared" si="4"/>
        <v>#NUM!</v>
      </c>
      <c r="Y42" s="13" t="e">
        <f t="shared" si="5"/>
        <v>#NUM!</v>
      </c>
      <c r="Z42" s="13" t="e">
        <f t="shared" si="6"/>
        <v>#NUM!</v>
      </c>
      <c r="AA42" s="13" t="e">
        <f t="shared" si="7"/>
        <v>#NUM!</v>
      </c>
      <c r="AB42" s="13" t="e">
        <f t="shared" si="8"/>
        <v>#NUM!</v>
      </c>
      <c r="AC42" s="14" t="s">
        <v>3</v>
      </c>
      <c r="AD42" s="10">
        <f>VLOOKUP(B42,prot!A:H,8,FALSE)</f>
        <v>27</v>
      </c>
      <c r="AE42" s="15" t="b">
        <f>ISERROR(AD42)</f>
        <v>0</v>
      </c>
      <c r="AF42" s="16">
        <f>IF(AE42,0,AD42)</f>
        <v>27</v>
      </c>
    </row>
    <row r="43" spans="1:32" ht="13.5" customHeight="1">
      <c r="A43" s="22">
        <v>39</v>
      </c>
      <c r="B43" s="26" t="s">
        <v>186</v>
      </c>
      <c r="C43" s="10"/>
      <c r="D43" s="10"/>
      <c r="E43" s="10"/>
      <c r="F43" s="10"/>
      <c r="G43" s="10">
        <v>21</v>
      </c>
      <c r="H43" s="10">
        <v>15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1">
        <f>SUMIF(U43:AB43,"&gt;0")</f>
        <v>36</v>
      </c>
      <c r="T43" s="17">
        <f aca="true" t="shared" si="11" ref="T43:T55">IF(AF43=0,"",AF43)</f>
        <v>21</v>
      </c>
      <c r="U43" s="13">
        <f t="shared" si="1"/>
        <v>21</v>
      </c>
      <c r="V43" s="13">
        <f t="shared" si="2"/>
        <v>15</v>
      </c>
      <c r="W43" s="13" t="e">
        <f t="shared" si="3"/>
        <v>#NUM!</v>
      </c>
      <c r="X43" s="13" t="e">
        <f t="shared" si="4"/>
        <v>#NUM!</v>
      </c>
      <c r="Y43" s="13" t="e">
        <f t="shared" si="5"/>
        <v>#NUM!</v>
      </c>
      <c r="Z43" s="13" t="e">
        <f t="shared" si="6"/>
        <v>#NUM!</v>
      </c>
      <c r="AA43" s="13" t="e">
        <f t="shared" si="7"/>
        <v>#NUM!</v>
      </c>
      <c r="AB43" s="13" t="e">
        <f t="shared" si="8"/>
        <v>#NUM!</v>
      </c>
      <c r="AC43" s="14" t="s">
        <v>3</v>
      </c>
      <c r="AD43" s="10">
        <f>VLOOKUP(B43,prot!A:H,8,FALSE)</f>
        <v>21</v>
      </c>
      <c r="AE43" s="15" t="b">
        <f aca="true" t="shared" si="12" ref="AE43:AE55">ISERROR(AD43)</f>
        <v>0</v>
      </c>
      <c r="AF43" s="16">
        <f aca="true" t="shared" si="13" ref="AF43:AF55">IF(AE43,0,AD43)</f>
        <v>21</v>
      </c>
    </row>
    <row r="44" spans="1:32" ht="13.5" customHeight="1">
      <c r="A44" s="22">
        <v>40</v>
      </c>
      <c r="B44" s="26" t="s">
        <v>193</v>
      </c>
      <c r="C44" s="10"/>
      <c r="D44" s="10"/>
      <c r="E44" s="10"/>
      <c r="F44" s="10"/>
      <c r="G44" s="10">
        <v>28</v>
      </c>
      <c r="H44" s="10">
        <v>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21">
        <f>SUMIF(U44:AB44,"&gt;0")</f>
        <v>35</v>
      </c>
      <c r="T44" s="17">
        <f t="shared" si="11"/>
        <v>28</v>
      </c>
      <c r="U44" s="13">
        <f t="shared" si="1"/>
        <v>28</v>
      </c>
      <c r="V44" s="13">
        <f t="shared" si="2"/>
        <v>7</v>
      </c>
      <c r="W44" s="13" t="e">
        <f t="shared" si="3"/>
        <v>#NUM!</v>
      </c>
      <c r="X44" s="13" t="e">
        <f t="shared" si="4"/>
        <v>#NUM!</v>
      </c>
      <c r="Y44" s="13" t="e">
        <f t="shared" si="5"/>
        <v>#NUM!</v>
      </c>
      <c r="Z44" s="13" t="e">
        <f t="shared" si="6"/>
        <v>#NUM!</v>
      </c>
      <c r="AA44" s="13" t="e">
        <f t="shared" si="7"/>
        <v>#NUM!</v>
      </c>
      <c r="AB44" s="13" t="e">
        <f t="shared" si="8"/>
        <v>#NUM!</v>
      </c>
      <c r="AC44" s="14" t="s">
        <v>3</v>
      </c>
      <c r="AD44" s="10">
        <f>VLOOKUP(B44,prot!A:H,8,FALSE)</f>
        <v>28</v>
      </c>
      <c r="AE44" s="15" t="b">
        <f t="shared" si="12"/>
        <v>0</v>
      </c>
      <c r="AF44" s="16">
        <f t="shared" si="13"/>
        <v>28</v>
      </c>
    </row>
    <row r="45" spans="1:32" ht="13.5" customHeight="1">
      <c r="A45" s="22">
        <v>41</v>
      </c>
      <c r="B45" s="26" t="s">
        <v>103</v>
      </c>
      <c r="C45" s="10">
        <v>12</v>
      </c>
      <c r="D45" s="10">
        <v>16</v>
      </c>
      <c r="E45" s="10" t="s">
        <v>5</v>
      </c>
      <c r="F45" s="10" t="s">
        <v>5</v>
      </c>
      <c r="G45" s="10" t="s">
        <v>5</v>
      </c>
      <c r="H45" s="10" t="s">
        <v>5</v>
      </c>
      <c r="I45" s="10"/>
      <c r="J45" s="10"/>
      <c r="K45" s="10"/>
      <c r="L45" s="10"/>
      <c r="M45" s="10"/>
      <c r="N45" s="10"/>
      <c r="O45" s="10"/>
      <c r="P45" s="10"/>
      <c r="Q45" s="10"/>
      <c r="R45" s="10">
        <f>SUM(C45:Q45)</f>
        <v>28</v>
      </c>
      <c r="S45" s="21">
        <f>SUMIF(U45:AB45,"&gt;0")</f>
        <v>28</v>
      </c>
      <c r="T45" s="17">
        <f t="shared" si="11"/>
      </c>
      <c r="U45" s="13">
        <f t="shared" si="1"/>
        <v>16</v>
      </c>
      <c r="V45" s="13">
        <f t="shared" si="2"/>
        <v>12</v>
      </c>
      <c r="W45" s="13" t="e">
        <f t="shared" si="3"/>
        <v>#NUM!</v>
      </c>
      <c r="X45" s="13" t="e">
        <f t="shared" si="4"/>
        <v>#NUM!</v>
      </c>
      <c r="Y45" s="13" t="e">
        <f t="shared" si="5"/>
        <v>#NUM!</v>
      </c>
      <c r="Z45" s="13" t="e">
        <f t="shared" si="6"/>
        <v>#NUM!</v>
      </c>
      <c r="AA45" s="13" t="e">
        <f t="shared" si="7"/>
        <v>#NUM!</v>
      </c>
      <c r="AB45" s="13" t="e">
        <f t="shared" si="8"/>
        <v>#NUM!</v>
      </c>
      <c r="AC45" s="14" t="s">
        <v>3</v>
      </c>
      <c r="AD45" s="10" t="e">
        <f>VLOOKUP(B45,prot!A:H,8,FALSE)</f>
        <v>#N/A</v>
      </c>
      <c r="AE45" s="15" t="b">
        <f t="shared" si="12"/>
        <v>1</v>
      </c>
      <c r="AF45" s="16">
        <f t="shared" si="13"/>
        <v>0</v>
      </c>
    </row>
    <row r="46" spans="1:32" ht="13.5" customHeight="1">
      <c r="A46" s="22">
        <v>42</v>
      </c>
      <c r="B46" s="26" t="s">
        <v>100</v>
      </c>
      <c r="C46" s="10">
        <v>15</v>
      </c>
      <c r="D46" s="10">
        <v>8</v>
      </c>
      <c r="E46" s="10" t="s">
        <v>5</v>
      </c>
      <c r="F46" s="10" t="s">
        <v>5</v>
      </c>
      <c r="G46" s="10" t="s">
        <v>5</v>
      </c>
      <c r="H46" s="10" t="s">
        <v>5</v>
      </c>
      <c r="I46" s="10"/>
      <c r="J46" s="10"/>
      <c r="K46" s="10"/>
      <c r="L46" s="10"/>
      <c r="M46" s="10"/>
      <c r="N46" s="10"/>
      <c r="O46" s="10"/>
      <c r="P46" s="10"/>
      <c r="Q46" s="10"/>
      <c r="R46" s="10">
        <f>SUM(C46:Q46)</f>
        <v>23</v>
      </c>
      <c r="S46" s="21">
        <f>SUMIF(U46:AB46,"&gt;0")</f>
        <v>23</v>
      </c>
      <c r="T46" s="17">
        <f t="shared" si="11"/>
      </c>
      <c r="U46" s="13">
        <f t="shared" si="1"/>
        <v>15</v>
      </c>
      <c r="V46" s="13">
        <f t="shared" si="2"/>
        <v>8</v>
      </c>
      <c r="W46" s="13" t="e">
        <f t="shared" si="3"/>
        <v>#NUM!</v>
      </c>
      <c r="X46" s="13" t="e">
        <f t="shared" si="4"/>
        <v>#NUM!</v>
      </c>
      <c r="Y46" s="13" t="e">
        <f t="shared" si="5"/>
        <v>#NUM!</v>
      </c>
      <c r="Z46" s="13" t="e">
        <f t="shared" si="6"/>
        <v>#NUM!</v>
      </c>
      <c r="AA46" s="13" t="e">
        <f t="shared" si="7"/>
        <v>#NUM!</v>
      </c>
      <c r="AB46" s="13" t="e">
        <f t="shared" si="8"/>
        <v>#NUM!</v>
      </c>
      <c r="AC46" s="14" t="s">
        <v>3</v>
      </c>
      <c r="AD46" s="10" t="e">
        <f>VLOOKUP(B46,prot!A:H,8,FALSE)</f>
        <v>#N/A</v>
      </c>
      <c r="AE46" s="15" t="b">
        <f t="shared" si="12"/>
        <v>1</v>
      </c>
      <c r="AF46" s="16">
        <f t="shared" si="13"/>
        <v>0</v>
      </c>
    </row>
    <row r="47" spans="1:32" ht="13.5" customHeight="1">
      <c r="A47" s="22">
        <v>43</v>
      </c>
      <c r="B47" s="26" t="s">
        <v>106</v>
      </c>
      <c r="C47" s="10">
        <v>9</v>
      </c>
      <c r="D47" s="10">
        <v>14</v>
      </c>
      <c r="E47" s="10" t="s">
        <v>5</v>
      </c>
      <c r="F47" s="10" t="s">
        <v>5</v>
      </c>
      <c r="G47" s="10" t="s">
        <v>5</v>
      </c>
      <c r="H47" s="10" t="s">
        <v>5</v>
      </c>
      <c r="I47" s="10"/>
      <c r="J47" s="10"/>
      <c r="K47" s="10"/>
      <c r="L47" s="10"/>
      <c r="M47" s="10"/>
      <c r="N47" s="10"/>
      <c r="O47" s="10"/>
      <c r="P47" s="10"/>
      <c r="Q47" s="10"/>
      <c r="R47" s="10">
        <f>SUM(C47:Q47)</f>
        <v>23</v>
      </c>
      <c r="S47" s="21">
        <f>SUMIF(U47:AB47,"&gt;0")</f>
        <v>23</v>
      </c>
      <c r="T47" s="17">
        <f t="shared" si="11"/>
      </c>
      <c r="U47" s="13">
        <f t="shared" si="1"/>
        <v>14</v>
      </c>
      <c r="V47" s="13">
        <f t="shared" si="2"/>
        <v>9</v>
      </c>
      <c r="W47" s="13" t="e">
        <f t="shared" si="3"/>
        <v>#NUM!</v>
      </c>
      <c r="X47" s="13" t="e">
        <f t="shared" si="4"/>
        <v>#NUM!</v>
      </c>
      <c r="Y47" s="13" t="e">
        <f t="shared" si="5"/>
        <v>#NUM!</v>
      </c>
      <c r="Z47" s="13" t="e">
        <f t="shared" si="6"/>
        <v>#NUM!</v>
      </c>
      <c r="AA47" s="13" t="e">
        <f t="shared" si="7"/>
        <v>#NUM!</v>
      </c>
      <c r="AB47" s="13" t="e">
        <f t="shared" si="8"/>
        <v>#NUM!</v>
      </c>
      <c r="AC47" s="14" t="s">
        <v>3</v>
      </c>
      <c r="AD47" s="10" t="e">
        <f>VLOOKUP(B47,prot!A:H,8,FALSE)</f>
        <v>#N/A</v>
      </c>
      <c r="AE47" s="15" t="b">
        <f t="shared" si="12"/>
        <v>1</v>
      </c>
      <c r="AF47" s="16">
        <f t="shared" si="13"/>
        <v>0</v>
      </c>
    </row>
    <row r="48" spans="1:32" ht="13.5" customHeight="1">
      <c r="A48" s="22">
        <v>44</v>
      </c>
      <c r="B48" s="26" t="s">
        <v>158</v>
      </c>
      <c r="C48" s="10"/>
      <c r="D48" s="10"/>
      <c r="E48" s="10">
        <v>6</v>
      </c>
      <c r="F48" s="10">
        <v>17</v>
      </c>
      <c r="G48" s="10" t="s">
        <v>5</v>
      </c>
      <c r="H48" s="10" t="s">
        <v>5</v>
      </c>
      <c r="I48" s="10"/>
      <c r="J48" s="10"/>
      <c r="K48" s="10"/>
      <c r="L48" s="10"/>
      <c r="M48" s="10"/>
      <c r="N48" s="10"/>
      <c r="O48" s="10"/>
      <c r="P48" s="10"/>
      <c r="Q48" s="10"/>
      <c r="R48" s="10">
        <f>SUM(C48:Q48)</f>
        <v>23</v>
      </c>
      <c r="S48" s="21">
        <f>SUMIF(U48:AB48,"&gt;0")</f>
        <v>23</v>
      </c>
      <c r="T48" s="17">
        <f t="shared" si="11"/>
      </c>
      <c r="U48" s="13">
        <f t="shared" si="1"/>
        <v>17</v>
      </c>
      <c r="V48" s="13">
        <f t="shared" si="2"/>
        <v>6</v>
      </c>
      <c r="W48" s="13" t="e">
        <f t="shared" si="3"/>
        <v>#NUM!</v>
      </c>
      <c r="X48" s="13" t="e">
        <f t="shared" si="4"/>
        <v>#NUM!</v>
      </c>
      <c r="Y48" s="13" t="e">
        <f t="shared" si="5"/>
        <v>#NUM!</v>
      </c>
      <c r="Z48" s="13" t="e">
        <f t="shared" si="6"/>
        <v>#NUM!</v>
      </c>
      <c r="AA48" s="13" t="e">
        <f t="shared" si="7"/>
        <v>#NUM!</v>
      </c>
      <c r="AB48" s="13" t="e">
        <f t="shared" si="8"/>
        <v>#NUM!</v>
      </c>
      <c r="AC48" s="14" t="s">
        <v>3</v>
      </c>
      <c r="AD48" s="10" t="e">
        <f>VLOOKUP(B48,prot!A:H,8,FALSE)</f>
        <v>#N/A</v>
      </c>
      <c r="AE48" s="15" t="b">
        <f t="shared" si="12"/>
        <v>1</v>
      </c>
      <c r="AF48" s="16">
        <f t="shared" si="13"/>
        <v>0</v>
      </c>
    </row>
    <row r="49" spans="1:32" ht="13.5" customHeight="1">
      <c r="A49" s="22">
        <v>45</v>
      </c>
      <c r="B49" s="26" t="s">
        <v>157</v>
      </c>
      <c r="C49" s="10"/>
      <c r="D49" s="10"/>
      <c r="E49" s="10">
        <v>7</v>
      </c>
      <c r="F49" s="10">
        <v>8</v>
      </c>
      <c r="G49" s="10">
        <v>7</v>
      </c>
      <c r="H49" s="10" t="s">
        <v>5</v>
      </c>
      <c r="I49" s="10"/>
      <c r="J49" s="10"/>
      <c r="K49" s="10"/>
      <c r="L49" s="10"/>
      <c r="M49" s="10"/>
      <c r="N49" s="10"/>
      <c r="O49" s="10"/>
      <c r="P49" s="10"/>
      <c r="Q49" s="10"/>
      <c r="R49" s="10">
        <f>SUM(C49:Q49)</f>
        <v>22</v>
      </c>
      <c r="S49" s="21">
        <f>SUMIF(U49:AB49,"&gt;0")</f>
        <v>22</v>
      </c>
      <c r="T49" s="17">
        <f t="shared" si="11"/>
        <v>7</v>
      </c>
      <c r="U49" s="13">
        <f t="shared" si="1"/>
        <v>8</v>
      </c>
      <c r="V49" s="13">
        <f t="shared" si="2"/>
        <v>7</v>
      </c>
      <c r="W49" s="13">
        <f t="shared" si="3"/>
        <v>7</v>
      </c>
      <c r="X49" s="13" t="e">
        <f t="shared" si="4"/>
        <v>#NUM!</v>
      </c>
      <c r="Y49" s="13" t="e">
        <f t="shared" si="5"/>
        <v>#NUM!</v>
      </c>
      <c r="Z49" s="13" t="e">
        <f t="shared" si="6"/>
        <v>#NUM!</v>
      </c>
      <c r="AA49" s="13" t="e">
        <f t="shared" si="7"/>
        <v>#NUM!</v>
      </c>
      <c r="AB49" s="13" t="e">
        <f t="shared" si="8"/>
        <v>#NUM!</v>
      </c>
      <c r="AC49" s="14" t="s">
        <v>3</v>
      </c>
      <c r="AD49" s="10">
        <f>VLOOKUP(B49,prot!A:H,8,FALSE)</f>
        <v>7</v>
      </c>
      <c r="AE49" s="15" t="b">
        <f t="shared" si="12"/>
        <v>0</v>
      </c>
      <c r="AF49" s="16">
        <f t="shared" si="13"/>
        <v>7</v>
      </c>
    </row>
    <row r="50" spans="1:32" ht="13.5" customHeight="1">
      <c r="A50" s="22">
        <v>46</v>
      </c>
      <c r="B50" s="26" t="s">
        <v>155</v>
      </c>
      <c r="C50" s="10"/>
      <c r="D50" s="10"/>
      <c r="E50" s="10">
        <v>12</v>
      </c>
      <c r="F50" s="10">
        <v>9</v>
      </c>
      <c r="G50" s="10" t="s">
        <v>5</v>
      </c>
      <c r="H50" s="10" t="s">
        <v>5</v>
      </c>
      <c r="I50" s="10"/>
      <c r="J50" s="10"/>
      <c r="K50" s="10"/>
      <c r="L50" s="10"/>
      <c r="M50" s="10"/>
      <c r="N50" s="10"/>
      <c r="O50" s="10"/>
      <c r="P50" s="10"/>
      <c r="Q50" s="10"/>
      <c r="R50" s="10">
        <f>SUM(C50:Q50)</f>
        <v>21</v>
      </c>
      <c r="S50" s="21">
        <f>SUMIF(U50:AB50,"&gt;0")</f>
        <v>21</v>
      </c>
      <c r="T50" s="17">
        <f t="shared" si="11"/>
      </c>
      <c r="U50" s="13">
        <f t="shared" si="1"/>
        <v>12</v>
      </c>
      <c r="V50" s="13">
        <f t="shared" si="2"/>
        <v>9</v>
      </c>
      <c r="W50" s="13" t="e">
        <f t="shared" si="3"/>
        <v>#NUM!</v>
      </c>
      <c r="X50" s="13" t="e">
        <f t="shared" si="4"/>
        <v>#NUM!</v>
      </c>
      <c r="Y50" s="13" t="e">
        <f t="shared" si="5"/>
        <v>#NUM!</v>
      </c>
      <c r="Z50" s="13" t="e">
        <f t="shared" si="6"/>
        <v>#NUM!</v>
      </c>
      <c r="AA50" s="13" t="e">
        <f t="shared" si="7"/>
        <v>#NUM!</v>
      </c>
      <c r="AB50" s="13" t="e">
        <f t="shared" si="8"/>
        <v>#NUM!</v>
      </c>
      <c r="AC50" s="14" t="s">
        <v>3</v>
      </c>
      <c r="AD50" s="10" t="e">
        <f>VLOOKUP(B50,prot!A:H,8,FALSE)</f>
        <v>#N/A</v>
      </c>
      <c r="AE50" s="15" t="b">
        <f t="shared" si="12"/>
        <v>1</v>
      </c>
      <c r="AF50" s="16">
        <f t="shared" si="13"/>
        <v>0</v>
      </c>
    </row>
    <row r="51" spans="1:32" ht="13.5" customHeight="1">
      <c r="A51" s="22">
        <v>47</v>
      </c>
      <c r="B51" s="27" t="s">
        <v>209</v>
      </c>
      <c r="C51" s="10"/>
      <c r="D51" s="10"/>
      <c r="E51" s="10"/>
      <c r="F51" s="10"/>
      <c r="G51" s="10">
        <v>20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1">
        <f>SUMIF(U51:AB51,"&gt;0")</f>
        <v>20</v>
      </c>
      <c r="T51" s="17">
        <f t="shared" si="11"/>
        <v>20</v>
      </c>
      <c r="U51" s="13">
        <f t="shared" si="1"/>
        <v>20</v>
      </c>
      <c r="V51" s="13" t="e">
        <f t="shared" si="2"/>
        <v>#NUM!</v>
      </c>
      <c r="W51" s="13" t="e">
        <f t="shared" si="3"/>
        <v>#NUM!</v>
      </c>
      <c r="X51" s="13" t="e">
        <f t="shared" si="4"/>
        <v>#NUM!</v>
      </c>
      <c r="Y51" s="13" t="e">
        <f t="shared" si="5"/>
        <v>#NUM!</v>
      </c>
      <c r="Z51" s="13" t="e">
        <f t="shared" si="6"/>
        <v>#NUM!</v>
      </c>
      <c r="AA51" s="13" t="e">
        <f t="shared" si="7"/>
        <v>#NUM!</v>
      </c>
      <c r="AB51" s="13" t="e">
        <f t="shared" si="8"/>
        <v>#NUM!</v>
      </c>
      <c r="AC51" s="14" t="s">
        <v>3</v>
      </c>
      <c r="AD51" s="10">
        <f>VLOOKUP(B51,prot!A:H,8,FALSE)</f>
        <v>20</v>
      </c>
      <c r="AE51" s="15" t="b">
        <f t="shared" si="12"/>
        <v>0</v>
      </c>
      <c r="AF51" s="16">
        <f t="shared" si="13"/>
        <v>20</v>
      </c>
    </row>
    <row r="52" spans="1:32" ht="13.5" customHeight="1">
      <c r="A52" s="22">
        <v>48</v>
      </c>
      <c r="B52" s="26" t="s">
        <v>156</v>
      </c>
      <c r="C52" s="10"/>
      <c r="D52" s="10"/>
      <c r="E52" s="10">
        <v>10</v>
      </c>
      <c r="F52" s="10">
        <v>7</v>
      </c>
      <c r="G52" s="10" t="s">
        <v>5</v>
      </c>
      <c r="H52" s="10" t="s">
        <v>5</v>
      </c>
      <c r="I52" s="10"/>
      <c r="J52" s="10"/>
      <c r="K52" s="10"/>
      <c r="L52" s="10"/>
      <c r="M52" s="10"/>
      <c r="N52" s="10"/>
      <c r="O52" s="10"/>
      <c r="P52" s="10"/>
      <c r="Q52" s="10"/>
      <c r="R52" s="10">
        <f>SUM(C52:Q52)</f>
        <v>17</v>
      </c>
      <c r="S52" s="21">
        <f>SUMIF(U52:AB52,"&gt;0")</f>
        <v>17</v>
      </c>
      <c r="T52" s="17">
        <f t="shared" si="11"/>
      </c>
      <c r="U52" s="13">
        <f t="shared" si="1"/>
        <v>10</v>
      </c>
      <c r="V52" s="13">
        <f t="shared" si="2"/>
        <v>7</v>
      </c>
      <c r="W52" s="13" t="e">
        <f t="shared" si="3"/>
        <v>#NUM!</v>
      </c>
      <c r="X52" s="13" t="e">
        <f t="shared" si="4"/>
        <v>#NUM!</v>
      </c>
      <c r="Y52" s="13" t="e">
        <f t="shared" si="5"/>
        <v>#NUM!</v>
      </c>
      <c r="Z52" s="13" t="e">
        <f t="shared" si="6"/>
        <v>#NUM!</v>
      </c>
      <c r="AA52" s="13" t="e">
        <f t="shared" si="7"/>
        <v>#NUM!</v>
      </c>
      <c r="AB52" s="13" t="e">
        <f t="shared" si="8"/>
        <v>#NUM!</v>
      </c>
      <c r="AC52" s="14" t="s">
        <v>3</v>
      </c>
      <c r="AD52" s="10" t="e">
        <f>VLOOKUP(B52,prot!A:H,8,FALSE)</f>
        <v>#N/A</v>
      </c>
      <c r="AE52" s="15" t="b">
        <f t="shared" si="12"/>
        <v>1</v>
      </c>
      <c r="AF52" s="16">
        <f t="shared" si="13"/>
        <v>0</v>
      </c>
    </row>
    <row r="53" spans="1:32" ht="13.5" customHeight="1">
      <c r="A53" s="22">
        <v>49</v>
      </c>
      <c r="B53" s="26" t="s">
        <v>153</v>
      </c>
      <c r="C53" s="10"/>
      <c r="D53" s="10"/>
      <c r="E53" s="10">
        <v>14</v>
      </c>
      <c r="F53" s="10">
        <v>1</v>
      </c>
      <c r="G53" s="10" t="s">
        <v>5</v>
      </c>
      <c r="H53" s="10" t="s">
        <v>5</v>
      </c>
      <c r="I53" s="10"/>
      <c r="J53" s="10"/>
      <c r="K53" s="10"/>
      <c r="L53" s="10"/>
      <c r="M53" s="10"/>
      <c r="N53" s="10"/>
      <c r="O53" s="10"/>
      <c r="P53" s="10"/>
      <c r="Q53" s="10"/>
      <c r="R53" s="10">
        <f>SUM(C53:Q53)</f>
        <v>15</v>
      </c>
      <c r="S53" s="21">
        <f>SUMIF(U53:AB53,"&gt;0")</f>
        <v>15</v>
      </c>
      <c r="T53" s="17">
        <f t="shared" si="11"/>
      </c>
      <c r="U53" s="13">
        <f t="shared" si="1"/>
        <v>14</v>
      </c>
      <c r="V53" s="13">
        <f t="shared" si="2"/>
        <v>1</v>
      </c>
      <c r="W53" s="13" t="e">
        <f t="shared" si="3"/>
        <v>#NUM!</v>
      </c>
      <c r="X53" s="13" t="e">
        <f t="shared" si="4"/>
        <v>#NUM!</v>
      </c>
      <c r="Y53" s="13" t="e">
        <f t="shared" si="5"/>
        <v>#NUM!</v>
      </c>
      <c r="Z53" s="13" t="e">
        <f t="shared" si="6"/>
        <v>#NUM!</v>
      </c>
      <c r="AA53" s="13" t="e">
        <f t="shared" si="7"/>
        <v>#NUM!</v>
      </c>
      <c r="AB53" s="13" t="e">
        <f t="shared" si="8"/>
        <v>#NUM!</v>
      </c>
      <c r="AC53" s="14" t="s">
        <v>3</v>
      </c>
      <c r="AD53" s="10" t="e">
        <f>VLOOKUP(B53,prot!A:H,8,FALSE)</f>
        <v>#N/A</v>
      </c>
      <c r="AE53" s="15" t="b">
        <f t="shared" si="12"/>
        <v>1</v>
      </c>
      <c r="AF53" s="16">
        <f t="shared" si="13"/>
        <v>0</v>
      </c>
    </row>
    <row r="54" spans="1:32" ht="13.5" customHeight="1">
      <c r="A54" s="22">
        <v>50</v>
      </c>
      <c r="B54" s="26" t="s">
        <v>154</v>
      </c>
      <c r="C54" s="10"/>
      <c r="D54" s="10"/>
      <c r="E54" s="10">
        <v>13</v>
      </c>
      <c r="F54" s="10">
        <v>1</v>
      </c>
      <c r="G54" s="10" t="s">
        <v>5</v>
      </c>
      <c r="H54" s="10" t="s">
        <v>5</v>
      </c>
      <c r="I54" s="10"/>
      <c r="J54" s="10"/>
      <c r="K54" s="10"/>
      <c r="L54" s="10"/>
      <c r="M54" s="10"/>
      <c r="N54" s="10"/>
      <c r="O54" s="10"/>
      <c r="P54" s="10"/>
      <c r="Q54" s="10"/>
      <c r="R54" s="10">
        <f>SUM(C54:Q54)</f>
        <v>14</v>
      </c>
      <c r="S54" s="21">
        <f>SUMIF(U54:AB54,"&gt;0")</f>
        <v>14</v>
      </c>
      <c r="T54" s="17">
        <f t="shared" si="11"/>
      </c>
      <c r="U54" s="13">
        <f t="shared" si="1"/>
        <v>13</v>
      </c>
      <c r="V54" s="13">
        <f t="shared" si="2"/>
        <v>1</v>
      </c>
      <c r="W54" s="13" t="e">
        <f t="shared" si="3"/>
        <v>#NUM!</v>
      </c>
      <c r="X54" s="13" t="e">
        <f t="shared" si="4"/>
        <v>#NUM!</v>
      </c>
      <c r="Y54" s="13" t="e">
        <f t="shared" si="5"/>
        <v>#NUM!</v>
      </c>
      <c r="Z54" s="13" t="e">
        <f t="shared" si="6"/>
        <v>#NUM!</v>
      </c>
      <c r="AA54" s="13" t="e">
        <f t="shared" si="7"/>
        <v>#NUM!</v>
      </c>
      <c r="AB54" s="13" t="e">
        <f t="shared" si="8"/>
        <v>#NUM!</v>
      </c>
      <c r="AC54" s="14" t="s">
        <v>3</v>
      </c>
      <c r="AD54" s="10" t="e">
        <f>VLOOKUP(B54,prot!A:H,8,FALSE)</f>
        <v>#N/A</v>
      </c>
      <c r="AE54" s="15" t="b">
        <f t="shared" si="12"/>
        <v>1</v>
      </c>
      <c r="AF54" s="16">
        <f t="shared" si="13"/>
        <v>0</v>
      </c>
    </row>
    <row r="55" spans="1:32" ht="13.5" customHeight="1">
      <c r="A55" s="22">
        <v>51</v>
      </c>
      <c r="B55" s="26" t="s">
        <v>195</v>
      </c>
      <c r="C55" s="10"/>
      <c r="D55" s="10"/>
      <c r="E55" s="10"/>
      <c r="F55" s="10"/>
      <c r="G55" s="10">
        <v>11</v>
      </c>
      <c r="H55" s="10">
        <v>3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21">
        <f>SUMIF(U55:AB55,"&gt;0")</f>
        <v>14</v>
      </c>
      <c r="T55" s="17">
        <f t="shared" si="11"/>
        <v>11</v>
      </c>
      <c r="U55" s="13">
        <f t="shared" si="1"/>
        <v>11</v>
      </c>
      <c r="V55" s="13">
        <f t="shared" si="2"/>
        <v>3</v>
      </c>
      <c r="W55" s="13" t="e">
        <f t="shared" si="3"/>
        <v>#NUM!</v>
      </c>
      <c r="X55" s="13" t="e">
        <f t="shared" si="4"/>
        <v>#NUM!</v>
      </c>
      <c r="Y55" s="13" t="e">
        <f t="shared" si="5"/>
        <v>#NUM!</v>
      </c>
      <c r="Z55" s="13" t="e">
        <f t="shared" si="6"/>
        <v>#NUM!</v>
      </c>
      <c r="AA55" s="13" t="e">
        <f t="shared" si="7"/>
        <v>#NUM!</v>
      </c>
      <c r="AB55" s="13" t="e">
        <f t="shared" si="8"/>
        <v>#NUM!</v>
      </c>
      <c r="AC55" s="14" t="s">
        <v>3</v>
      </c>
      <c r="AD55" s="10">
        <f>VLOOKUP(B55,prot!A:H,8,FALSE)</f>
        <v>11</v>
      </c>
      <c r="AE55" s="15" t="b">
        <f t="shared" si="12"/>
        <v>0</v>
      </c>
      <c r="AF55" s="16">
        <f t="shared" si="13"/>
        <v>11</v>
      </c>
    </row>
    <row r="56" spans="1:32" ht="13.5" customHeight="1">
      <c r="A56" s="22">
        <v>52</v>
      </c>
      <c r="B56" s="26" t="s">
        <v>111</v>
      </c>
      <c r="C56" s="10">
        <v>4</v>
      </c>
      <c r="D56" s="10">
        <v>6</v>
      </c>
      <c r="E56" s="10">
        <v>1</v>
      </c>
      <c r="F56" s="10">
        <v>2</v>
      </c>
      <c r="G56" s="10" t="s">
        <v>5</v>
      </c>
      <c r="H56" s="10" t="s">
        <v>5</v>
      </c>
      <c r="I56" s="10"/>
      <c r="J56" s="10"/>
      <c r="K56" s="10"/>
      <c r="L56" s="10"/>
      <c r="M56" s="10"/>
      <c r="N56" s="10"/>
      <c r="O56" s="10"/>
      <c r="P56" s="10"/>
      <c r="Q56" s="10"/>
      <c r="R56" s="10">
        <f>SUM(C56:Q56)</f>
        <v>13</v>
      </c>
      <c r="S56" s="21">
        <f>SUMIF(U56:AB56,"&gt;0")</f>
        <v>13</v>
      </c>
      <c r="T56" s="17">
        <f aca="true" t="shared" si="14" ref="T56:T69">IF(AF56=0,"",AF56)</f>
      </c>
      <c r="U56" s="13">
        <f t="shared" si="1"/>
        <v>6</v>
      </c>
      <c r="V56" s="13">
        <f t="shared" si="2"/>
        <v>4</v>
      </c>
      <c r="W56" s="13">
        <f t="shared" si="3"/>
        <v>2</v>
      </c>
      <c r="X56" s="13">
        <f t="shared" si="4"/>
        <v>1</v>
      </c>
      <c r="Y56" s="13" t="e">
        <f t="shared" si="5"/>
        <v>#NUM!</v>
      </c>
      <c r="Z56" s="13" t="e">
        <f t="shared" si="6"/>
        <v>#NUM!</v>
      </c>
      <c r="AA56" s="13" t="e">
        <f t="shared" si="7"/>
        <v>#NUM!</v>
      </c>
      <c r="AB56" s="13" t="e">
        <f t="shared" si="8"/>
        <v>#NUM!</v>
      </c>
      <c r="AC56" s="14" t="s">
        <v>3</v>
      </c>
      <c r="AD56" s="10" t="e">
        <f>VLOOKUP(B56,prot!A:H,8,FALSE)</f>
        <v>#N/A</v>
      </c>
      <c r="AE56" s="15" t="b">
        <f aca="true" t="shared" si="15" ref="AE56:AE69">ISERROR(AD56)</f>
        <v>1</v>
      </c>
      <c r="AF56" s="16">
        <f aca="true" t="shared" si="16" ref="AF56:AF69">IF(AE56,0,AD56)</f>
        <v>0</v>
      </c>
    </row>
    <row r="57" spans="1:32" ht="13.5" customHeight="1">
      <c r="A57" s="22">
        <v>53</v>
      </c>
      <c r="B57" s="27" t="s">
        <v>210</v>
      </c>
      <c r="C57" s="10"/>
      <c r="D57" s="10"/>
      <c r="E57" s="10"/>
      <c r="F57" s="10"/>
      <c r="G57" s="10">
        <v>13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21">
        <f>SUMIF(U57:AB57,"&gt;0")</f>
        <v>13</v>
      </c>
      <c r="T57" s="17">
        <f t="shared" si="14"/>
        <v>13</v>
      </c>
      <c r="U57" s="13">
        <f t="shared" si="1"/>
        <v>13</v>
      </c>
      <c r="V57" s="13" t="e">
        <f t="shared" si="2"/>
        <v>#NUM!</v>
      </c>
      <c r="W57" s="13" t="e">
        <f t="shared" si="3"/>
        <v>#NUM!</v>
      </c>
      <c r="X57" s="13" t="e">
        <f t="shared" si="4"/>
        <v>#NUM!</v>
      </c>
      <c r="Y57" s="13" t="e">
        <f t="shared" si="5"/>
        <v>#NUM!</v>
      </c>
      <c r="Z57" s="13" t="e">
        <f t="shared" si="6"/>
        <v>#NUM!</v>
      </c>
      <c r="AA57" s="13" t="e">
        <f t="shared" si="7"/>
        <v>#NUM!</v>
      </c>
      <c r="AB57" s="13" t="e">
        <f t="shared" si="8"/>
        <v>#NUM!</v>
      </c>
      <c r="AC57" s="14" t="s">
        <v>3</v>
      </c>
      <c r="AD57" s="10">
        <f>VLOOKUP(B57,prot!A:H,8,FALSE)</f>
        <v>13</v>
      </c>
      <c r="AE57" s="15" t="b">
        <f t="shared" si="15"/>
        <v>0</v>
      </c>
      <c r="AF57" s="16">
        <f t="shared" si="16"/>
        <v>13</v>
      </c>
    </row>
    <row r="58" spans="1:32" ht="13.5" customHeight="1">
      <c r="A58" s="22">
        <v>54</v>
      </c>
      <c r="B58" s="26" t="s">
        <v>109</v>
      </c>
      <c r="C58" s="10">
        <v>6</v>
      </c>
      <c r="D58" s="10">
        <v>5</v>
      </c>
      <c r="E58" s="10" t="s">
        <v>5</v>
      </c>
      <c r="F58" s="10">
        <v>1</v>
      </c>
      <c r="G58" s="10" t="s">
        <v>5</v>
      </c>
      <c r="H58" s="10" t="s">
        <v>5</v>
      </c>
      <c r="I58" s="10"/>
      <c r="J58" s="10"/>
      <c r="K58" s="10"/>
      <c r="L58" s="10"/>
      <c r="M58" s="10"/>
      <c r="N58" s="10"/>
      <c r="O58" s="10"/>
      <c r="P58" s="10"/>
      <c r="Q58" s="10"/>
      <c r="R58" s="10">
        <f>SUM(C58:Q58)</f>
        <v>12</v>
      </c>
      <c r="S58" s="21">
        <f>SUMIF(U58:AB58,"&gt;0")</f>
        <v>12</v>
      </c>
      <c r="T58" s="17">
        <f t="shared" si="14"/>
      </c>
      <c r="U58" s="13">
        <f t="shared" si="1"/>
        <v>6</v>
      </c>
      <c r="V58" s="13">
        <f t="shared" si="2"/>
        <v>5</v>
      </c>
      <c r="W58" s="13">
        <f t="shared" si="3"/>
        <v>1</v>
      </c>
      <c r="X58" s="13" t="e">
        <f t="shared" si="4"/>
        <v>#NUM!</v>
      </c>
      <c r="Y58" s="13" t="e">
        <f t="shared" si="5"/>
        <v>#NUM!</v>
      </c>
      <c r="Z58" s="13" t="e">
        <f t="shared" si="6"/>
        <v>#NUM!</v>
      </c>
      <c r="AA58" s="13" t="e">
        <f t="shared" si="7"/>
        <v>#NUM!</v>
      </c>
      <c r="AB58" s="13" t="e">
        <f t="shared" si="8"/>
        <v>#NUM!</v>
      </c>
      <c r="AC58" s="14" t="s">
        <v>3</v>
      </c>
      <c r="AD58" s="10" t="e">
        <f>VLOOKUP(B58,prot!A:H,8,FALSE)</f>
        <v>#N/A</v>
      </c>
      <c r="AE58" s="15" t="b">
        <f t="shared" si="15"/>
        <v>1</v>
      </c>
      <c r="AF58" s="16">
        <f t="shared" si="16"/>
        <v>0</v>
      </c>
    </row>
    <row r="59" spans="1:32" ht="13.5" customHeight="1">
      <c r="A59" s="22">
        <v>55</v>
      </c>
      <c r="B59" s="26" t="s">
        <v>188</v>
      </c>
      <c r="C59" s="10"/>
      <c r="D59" s="10"/>
      <c r="E59" s="10"/>
      <c r="F59" s="10"/>
      <c r="G59" s="10" t="s">
        <v>5</v>
      </c>
      <c r="H59" s="10">
        <v>12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21">
        <f>SUMIF(U59:AB59,"&gt;0")</f>
        <v>12</v>
      </c>
      <c r="T59" s="17">
        <f t="shared" si="14"/>
      </c>
      <c r="U59" s="13">
        <f t="shared" si="1"/>
        <v>12</v>
      </c>
      <c r="V59" s="13" t="e">
        <f t="shared" si="2"/>
        <v>#NUM!</v>
      </c>
      <c r="W59" s="13" t="e">
        <f t="shared" si="3"/>
        <v>#NUM!</v>
      </c>
      <c r="X59" s="13" t="e">
        <f t="shared" si="4"/>
        <v>#NUM!</v>
      </c>
      <c r="Y59" s="13" t="e">
        <f t="shared" si="5"/>
        <v>#NUM!</v>
      </c>
      <c r="Z59" s="13" t="e">
        <f t="shared" si="6"/>
        <v>#NUM!</v>
      </c>
      <c r="AA59" s="13" t="e">
        <f t="shared" si="7"/>
        <v>#NUM!</v>
      </c>
      <c r="AB59" s="13" t="e">
        <f t="shared" si="8"/>
        <v>#NUM!</v>
      </c>
      <c r="AC59" s="14" t="s">
        <v>3</v>
      </c>
      <c r="AD59" s="10" t="e">
        <f>VLOOKUP(B59,prot!A:H,8,FALSE)</f>
        <v>#N/A</v>
      </c>
      <c r="AE59" s="15" t="b">
        <f t="shared" si="15"/>
        <v>1</v>
      </c>
      <c r="AF59" s="16">
        <f t="shared" si="16"/>
        <v>0</v>
      </c>
    </row>
    <row r="60" spans="1:32" ht="13.5" customHeight="1">
      <c r="A60" s="22">
        <v>56</v>
      </c>
      <c r="B60" s="26" t="s">
        <v>189</v>
      </c>
      <c r="C60" s="10"/>
      <c r="D60" s="10"/>
      <c r="E60" s="10"/>
      <c r="F60" s="10"/>
      <c r="G60" s="10" t="s">
        <v>5</v>
      </c>
      <c r="H60" s="10">
        <v>11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21">
        <f>SUMIF(U60:AB60,"&gt;0")</f>
        <v>11</v>
      </c>
      <c r="T60" s="17">
        <f t="shared" si="14"/>
      </c>
      <c r="U60" s="13">
        <f t="shared" si="1"/>
        <v>11</v>
      </c>
      <c r="V60" s="13" t="e">
        <f t="shared" si="2"/>
        <v>#NUM!</v>
      </c>
      <c r="W60" s="13" t="e">
        <f t="shared" si="3"/>
        <v>#NUM!</v>
      </c>
      <c r="X60" s="13" t="e">
        <f t="shared" si="4"/>
        <v>#NUM!</v>
      </c>
      <c r="Y60" s="13" t="e">
        <f t="shared" si="5"/>
        <v>#NUM!</v>
      </c>
      <c r="Z60" s="13" t="e">
        <f t="shared" si="6"/>
        <v>#NUM!</v>
      </c>
      <c r="AA60" s="13" t="e">
        <f t="shared" si="7"/>
        <v>#NUM!</v>
      </c>
      <c r="AB60" s="13" t="e">
        <f t="shared" si="8"/>
        <v>#NUM!</v>
      </c>
      <c r="AC60" s="14" t="s">
        <v>3</v>
      </c>
      <c r="AD60" s="10" t="e">
        <f>VLOOKUP(B60,prot!A:H,8,FALSE)</f>
        <v>#N/A</v>
      </c>
      <c r="AE60" s="15" t="b">
        <f t="shared" si="15"/>
        <v>1</v>
      </c>
      <c r="AF60" s="16">
        <f t="shared" si="16"/>
        <v>0</v>
      </c>
    </row>
    <row r="61" spans="1:32" ht="13.5" customHeight="1">
      <c r="A61" s="22">
        <v>57</v>
      </c>
      <c r="B61" s="26" t="s">
        <v>191</v>
      </c>
      <c r="C61" s="10"/>
      <c r="D61" s="10"/>
      <c r="E61" s="10"/>
      <c r="F61" s="10"/>
      <c r="G61" s="10" t="s">
        <v>5</v>
      </c>
      <c r="H61" s="10">
        <v>9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21">
        <f>SUMIF(U61:AB61,"&gt;0")</f>
        <v>9</v>
      </c>
      <c r="T61" s="17">
        <f t="shared" si="14"/>
      </c>
      <c r="U61" s="13">
        <f t="shared" si="1"/>
        <v>9</v>
      </c>
      <c r="V61" s="13" t="e">
        <f t="shared" si="2"/>
        <v>#NUM!</v>
      </c>
      <c r="W61" s="13" t="e">
        <f t="shared" si="3"/>
        <v>#NUM!</v>
      </c>
      <c r="X61" s="13" t="e">
        <f t="shared" si="4"/>
        <v>#NUM!</v>
      </c>
      <c r="Y61" s="13" t="e">
        <f t="shared" si="5"/>
        <v>#NUM!</v>
      </c>
      <c r="Z61" s="13" t="e">
        <f t="shared" si="6"/>
        <v>#NUM!</v>
      </c>
      <c r="AA61" s="13" t="e">
        <f t="shared" si="7"/>
        <v>#NUM!</v>
      </c>
      <c r="AB61" s="13" t="e">
        <f t="shared" si="8"/>
        <v>#NUM!</v>
      </c>
      <c r="AC61" s="14" t="s">
        <v>3</v>
      </c>
      <c r="AD61" s="10" t="e">
        <f>VLOOKUP(B61,prot!A:H,8,FALSE)</f>
        <v>#N/A</v>
      </c>
      <c r="AE61" s="15" t="b">
        <f t="shared" si="15"/>
        <v>1</v>
      </c>
      <c r="AF61" s="16">
        <f t="shared" si="16"/>
        <v>0</v>
      </c>
    </row>
    <row r="62" spans="1:32" ht="13.5" customHeight="1">
      <c r="A62" s="22">
        <v>58</v>
      </c>
      <c r="B62" s="26" t="s">
        <v>159</v>
      </c>
      <c r="C62" s="10"/>
      <c r="D62" s="10"/>
      <c r="E62" s="10">
        <v>5</v>
      </c>
      <c r="F62" s="10">
        <v>3</v>
      </c>
      <c r="G62" s="10" t="s">
        <v>5</v>
      </c>
      <c r="H62" s="10" t="s">
        <v>5</v>
      </c>
      <c r="I62" s="10"/>
      <c r="J62" s="10"/>
      <c r="K62" s="10"/>
      <c r="L62" s="10"/>
      <c r="M62" s="10"/>
      <c r="N62" s="10"/>
      <c r="O62" s="10"/>
      <c r="P62" s="10"/>
      <c r="Q62" s="10"/>
      <c r="R62" s="10">
        <f>SUM(C62:Q62)</f>
        <v>8</v>
      </c>
      <c r="S62" s="21">
        <f>SUMIF(U62:AB62,"&gt;0")</f>
        <v>8</v>
      </c>
      <c r="T62" s="17">
        <f t="shared" si="14"/>
      </c>
      <c r="U62" s="13">
        <f t="shared" si="1"/>
        <v>5</v>
      </c>
      <c r="V62" s="13">
        <f t="shared" si="2"/>
        <v>3</v>
      </c>
      <c r="W62" s="13" t="e">
        <f t="shared" si="3"/>
        <v>#NUM!</v>
      </c>
      <c r="X62" s="13" t="e">
        <f t="shared" si="4"/>
        <v>#NUM!</v>
      </c>
      <c r="Y62" s="13" t="e">
        <f t="shared" si="5"/>
        <v>#NUM!</v>
      </c>
      <c r="Z62" s="13" t="e">
        <f t="shared" si="6"/>
        <v>#NUM!</v>
      </c>
      <c r="AA62" s="13" t="e">
        <f t="shared" si="7"/>
        <v>#NUM!</v>
      </c>
      <c r="AB62" s="13" t="e">
        <f t="shared" si="8"/>
        <v>#NUM!</v>
      </c>
      <c r="AC62" s="14" t="s">
        <v>3</v>
      </c>
      <c r="AD62" s="10" t="e">
        <f>VLOOKUP(B62,prot!A:H,8,FALSE)</f>
        <v>#N/A</v>
      </c>
      <c r="AE62" s="15" t="b">
        <f t="shared" si="15"/>
        <v>1</v>
      </c>
      <c r="AF62" s="16">
        <f t="shared" si="16"/>
        <v>0</v>
      </c>
    </row>
    <row r="63" spans="1:32" ht="13.5" customHeight="1">
      <c r="A63" s="22">
        <v>59</v>
      </c>
      <c r="B63" s="26" t="s">
        <v>192</v>
      </c>
      <c r="C63" s="10"/>
      <c r="D63" s="10"/>
      <c r="E63" s="10"/>
      <c r="F63" s="10"/>
      <c r="G63" s="10" t="s">
        <v>5</v>
      </c>
      <c r="H63" s="10">
        <v>8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21">
        <f>SUMIF(U63:AB63,"&gt;0")</f>
        <v>8</v>
      </c>
      <c r="T63" s="17">
        <f t="shared" si="14"/>
      </c>
      <c r="U63" s="13">
        <f t="shared" si="1"/>
        <v>8</v>
      </c>
      <c r="V63" s="13" t="e">
        <f t="shared" si="2"/>
        <v>#NUM!</v>
      </c>
      <c r="W63" s="13" t="e">
        <f t="shared" si="3"/>
        <v>#NUM!</v>
      </c>
      <c r="X63" s="13" t="e">
        <f t="shared" si="4"/>
        <v>#NUM!</v>
      </c>
      <c r="Y63" s="13" t="e">
        <f t="shared" si="5"/>
        <v>#NUM!</v>
      </c>
      <c r="Z63" s="13" t="e">
        <f t="shared" si="6"/>
        <v>#NUM!</v>
      </c>
      <c r="AA63" s="13" t="e">
        <f t="shared" si="7"/>
        <v>#NUM!</v>
      </c>
      <c r="AB63" s="13" t="e">
        <f t="shared" si="8"/>
        <v>#NUM!</v>
      </c>
      <c r="AC63" s="14" t="s">
        <v>3</v>
      </c>
      <c r="AD63" s="10" t="e">
        <f>VLOOKUP(B63,prot!A:H,8,FALSE)</f>
        <v>#N/A</v>
      </c>
      <c r="AE63" s="15" t="b">
        <f t="shared" si="15"/>
        <v>1</v>
      </c>
      <c r="AF63" s="16">
        <f t="shared" si="16"/>
        <v>0</v>
      </c>
    </row>
    <row r="64" spans="1:32" ht="13.5" customHeight="1">
      <c r="A64" s="22">
        <v>60</v>
      </c>
      <c r="B64" s="26" t="s">
        <v>161</v>
      </c>
      <c r="C64" s="10"/>
      <c r="D64" s="10"/>
      <c r="E64" s="10">
        <v>2</v>
      </c>
      <c r="F64" s="10">
        <v>4</v>
      </c>
      <c r="G64" s="10" t="s">
        <v>5</v>
      </c>
      <c r="H64" s="10" t="s">
        <v>5</v>
      </c>
      <c r="I64" s="10"/>
      <c r="J64" s="10"/>
      <c r="K64" s="10"/>
      <c r="L64" s="10"/>
      <c r="M64" s="10"/>
      <c r="N64" s="10"/>
      <c r="O64" s="10"/>
      <c r="P64" s="10"/>
      <c r="Q64" s="10"/>
      <c r="R64" s="10">
        <f>SUM(C64:Q64)</f>
        <v>6</v>
      </c>
      <c r="S64" s="21">
        <f>SUMIF(U64:AB64,"&gt;0")</f>
        <v>6</v>
      </c>
      <c r="T64" s="17">
        <f t="shared" si="14"/>
      </c>
      <c r="U64" s="13">
        <f t="shared" si="1"/>
        <v>4</v>
      </c>
      <c r="V64" s="13">
        <f t="shared" si="2"/>
        <v>2</v>
      </c>
      <c r="W64" s="13" t="e">
        <f t="shared" si="3"/>
        <v>#NUM!</v>
      </c>
      <c r="X64" s="13" t="e">
        <f t="shared" si="4"/>
        <v>#NUM!</v>
      </c>
      <c r="Y64" s="13" t="e">
        <f t="shared" si="5"/>
        <v>#NUM!</v>
      </c>
      <c r="Z64" s="13" t="e">
        <f t="shared" si="6"/>
        <v>#NUM!</v>
      </c>
      <c r="AA64" s="13" t="e">
        <f t="shared" si="7"/>
        <v>#NUM!</v>
      </c>
      <c r="AB64" s="13" t="e">
        <f t="shared" si="8"/>
        <v>#NUM!</v>
      </c>
      <c r="AC64" s="14" t="s">
        <v>3</v>
      </c>
      <c r="AD64" s="10" t="e">
        <f>VLOOKUP(B64,prot!A:H,8,FALSE)</f>
        <v>#N/A</v>
      </c>
      <c r="AE64" s="15" t="b">
        <f t="shared" si="15"/>
        <v>1</v>
      </c>
      <c r="AF64" s="16">
        <f t="shared" si="16"/>
        <v>0</v>
      </c>
    </row>
    <row r="65" spans="1:32" ht="13.5" customHeight="1">
      <c r="A65" s="22">
        <v>61</v>
      </c>
      <c r="B65" s="27" t="s">
        <v>166</v>
      </c>
      <c r="C65" s="10" t="s">
        <v>5</v>
      </c>
      <c r="D65" s="10" t="s">
        <v>5</v>
      </c>
      <c r="E65" s="10" t="s">
        <v>5</v>
      </c>
      <c r="F65" s="10">
        <v>6</v>
      </c>
      <c r="G65" s="10" t="s">
        <v>5</v>
      </c>
      <c r="H65" s="10" t="s">
        <v>5</v>
      </c>
      <c r="I65" s="10"/>
      <c r="J65" s="10"/>
      <c r="K65" s="10"/>
      <c r="L65" s="10"/>
      <c r="M65" s="10"/>
      <c r="N65" s="10"/>
      <c r="O65" s="10"/>
      <c r="P65" s="10"/>
      <c r="Q65" s="10"/>
      <c r="R65" s="10">
        <f>SUM(C65:Q65)</f>
        <v>6</v>
      </c>
      <c r="S65" s="21">
        <f>SUMIF(U65:AB65,"&gt;0")</f>
        <v>6</v>
      </c>
      <c r="T65" s="17">
        <f t="shared" si="14"/>
      </c>
      <c r="U65" s="13">
        <f t="shared" si="1"/>
        <v>6</v>
      </c>
      <c r="V65" s="13" t="e">
        <f t="shared" si="2"/>
        <v>#NUM!</v>
      </c>
      <c r="W65" s="13" t="e">
        <f t="shared" si="3"/>
        <v>#NUM!</v>
      </c>
      <c r="X65" s="13" t="e">
        <f t="shared" si="4"/>
        <v>#NUM!</v>
      </c>
      <c r="Y65" s="13" t="e">
        <f t="shared" si="5"/>
        <v>#NUM!</v>
      </c>
      <c r="Z65" s="13" t="e">
        <f t="shared" si="6"/>
        <v>#NUM!</v>
      </c>
      <c r="AA65" s="13" t="e">
        <f t="shared" si="7"/>
        <v>#NUM!</v>
      </c>
      <c r="AB65" s="13" t="e">
        <f t="shared" si="8"/>
        <v>#NUM!</v>
      </c>
      <c r="AC65" s="14" t="s">
        <v>3</v>
      </c>
      <c r="AD65" s="10" t="e">
        <f>VLOOKUP(B65,prot!A:H,8,FALSE)</f>
        <v>#N/A</v>
      </c>
      <c r="AE65" s="15" t="b">
        <f t="shared" si="15"/>
        <v>1</v>
      </c>
      <c r="AF65" s="16">
        <f t="shared" si="16"/>
        <v>0</v>
      </c>
    </row>
    <row r="66" spans="1:32" ht="13.5" customHeight="1">
      <c r="A66" s="22">
        <v>62</v>
      </c>
      <c r="B66" s="27" t="s">
        <v>211</v>
      </c>
      <c r="C66" s="10"/>
      <c r="D66" s="10"/>
      <c r="E66" s="10"/>
      <c r="F66" s="10"/>
      <c r="G66" s="10">
        <v>6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21">
        <f>SUMIF(U66:AB66,"&gt;0")</f>
        <v>6</v>
      </c>
      <c r="T66" s="17">
        <f t="shared" si="14"/>
        <v>6</v>
      </c>
      <c r="U66" s="13">
        <f t="shared" si="1"/>
        <v>6</v>
      </c>
      <c r="V66" s="13" t="e">
        <f t="shared" si="2"/>
        <v>#NUM!</v>
      </c>
      <c r="W66" s="13" t="e">
        <f t="shared" si="3"/>
        <v>#NUM!</v>
      </c>
      <c r="X66" s="13" t="e">
        <f t="shared" si="4"/>
        <v>#NUM!</v>
      </c>
      <c r="Y66" s="13" t="e">
        <f t="shared" si="5"/>
        <v>#NUM!</v>
      </c>
      <c r="Z66" s="13" t="e">
        <f t="shared" si="6"/>
        <v>#NUM!</v>
      </c>
      <c r="AA66" s="13" t="e">
        <f t="shared" si="7"/>
        <v>#NUM!</v>
      </c>
      <c r="AB66" s="13" t="e">
        <f t="shared" si="8"/>
        <v>#NUM!</v>
      </c>
      <c r="AC66" s="14" t="s">
        <v>3</v>
      </c>
      <c r="AD66" s="10">
        <f>VLOOKUP(B66,prot!A:H,8,FALSE)</f>
        <v>6</v>
      </c>
      <c r="AE66" s="15" t="b">
        <f t="shared" si="15"/>
        <v>0</v>
      </c>
      <c r="AF66" s="16">
        <f t="shared" si="16"/>
        <v>6</v>
      </c>
    </row>
    <row r="67" spans="1:32" ht="13.5" customHeight="1">
      <c r="A67" s="22">
        <v>63</v>
      </c>
      <c r="B67" s="26" t="s">
        <v>110</v>
      </c>
      <c r="C67" s="10">
        <v>5</v>
      </c>
      <c r="D67" s="10" t="s">
        <v>5</v>
      </c>
      <c r="E67" s="10" t="s">
        <v>5</v>
      </c>
      <c r="F67" s="10" t="s">
        <v>5</v>
      </c>
      <c r="G67" s="10" t="s">
        <v>5</v>
      </c>
      <c r="H67" s="10" t="s">
        <v>5</v>
      </c>
      <c r="I67" s="10"/>
      <c r="J67" s="10"/>
      <c r="K67" s="10"/>
      <c r="L67" s="10"/>
      <c r="M67" s="10"/>
      <c r="N67" s="10"/>
      <c r="O67" s="10"/>
      <c r="P67" s="10"/>
      <c r="Q67" s="10"/>
      <c r="R67" s="10">
        <f>SUM(C67:Q67)</f>
        <v>5</v>
      </c>
      <c r="S67" s="21">
        <f>SUMIF(U67:AB67,"&gt;0")</f>
        <v>5</v>
      </c>
      <c r="T67" s="17">
        <f t="shared" si="14"/>
      </c>
      <c r="U67" s="13">
        <f t="shared" si="1"/>
        <v>5</v>
      </c>
      <c r="V67" s="13" t="e">
        <f t="shared" si="2"/>
        <v>#NUM!</v>
      </c>
      <c r="W67" s="13" t="e">
        <f t="shared" si="3"/>
        <v>#NUM!</v>
      </c>
      <c r="X67" s="13" t="e">
        <f t="shared" si="4"/>
        <v>#NUM!</v>
      </c>
      <c r="Y67" s="13" t="e">
        <f t="shared" si="5"/>
        <v>#NUM!</v>
      </c>
      <c r="Z67" s="13" t="e">
        <f t="shared" si="6"/>
        <v>#NUM!</v>
      </c>
      <c r="AA67" s="13" t="e">
        <f t="shared" si="7"/>
        <v>#NUM!</v>
      </c>
      <c r="AB67" s="13" t="e">
        <f t="shared" si="8"/>
        <v>#NUM!</v>
      </c>
      <c r="AC67" s="14" t="s">
        <v>3</v>
      </c>
      <c r="AD67" s="10" t="e">
        <f>VLOOKUP(B67,prot!A:H,8,FALSE)</f>
        <v>#N/A</v>
      </c>
      <c r="AE67" s="15" t="b">
        <f t="shared" si="15"/>
        <v>1</v>
      </c>
      <c r="AF67" s="16">
        <f t="shared" si="16"/>
        <v>0</v>
      </c>
    </row>
    <row r="68" spans="1:32" ht="13.5" customHeight="1">
      <c r="A68" s="22">
        <v>64</v>
      </c>
      <c r="B68" s="26" t="s">
        <v>160</v>
      </c>
      <c r="C68" s="10"/>
      <c r="D68" s="10"/>
      <c r="E68" s="10">
        <v>3</v>
      </c>
      <c r="F68" s="10">
        <v>1</v>
      </c>
      <c r="G68" s="10" t="s">
        <v>5</v>
      </c>
      <c r="H68" s="10" t="s">
        <v>5</v>
      </c>
      <c r="I68" s="10"/>
      <c r="J68" s="10"/>
      <c r="K68" s="10"/>
      <c r="L68" s="10"/>
      <c r="M68" s="10"/>
      <c r="N68" s="10"/>
      <c r="O68" s="10"/>
      <c r="P68" s="10"/>
      <c r="Q68" s="10"/>
      <c r="R68" s="10">
        <f>SUM(C68:Q68)</f>
        <v>4</v>
      </c>
      <c r="S68" s="21">
        <f>SUMIF(U68:AB68,"&gt;0")</f>
        <v>4</v>
      </c>
      <c r="T68" s="17">
        <f t="shared" si="14"/>
      </c>
      <c r="U68" s="13">
        <f t="shared" si="1"/>
        <v>3</v>
      </c>
      <c r="V68" s="13">
        <f t="shared" si="2"/>
        <v>1</v>
      </c>
      <c r="W68" s="13" t="e">
        <f t="shared" si="3"/>
        <v>#NUM!</v>
      </c>
      <c r="X68" s="13" t="e">
        <f t="shared" si="4"/>
        <v>#NUM!</v>
      </c>
      <c r="Y68" s="13" t="e">
        <f t="shared" si="5"/>
        <v>#NUM!</v>
      </c>
      <c r="Z68" s="13" t="e">
        <f t="shared" si="6"/>
        <v>#NUM!</v>
      </c>
      <c r="AA68" s="13" t="e">
        <f t="shared" si="7"/>
        <v>#NUM!</v>
      </c>
      <c r="AB68" s="13" t="e">
        <f t="shared" si="8"/>
        <v>#NUM!</v>
      </c>
      <c r="AC68" s="14" t="s">
        <v>3</v>
      </c>
      <c r="AD68" s="10" t="e">
        <f>VLOOKUP(B68,prot!A:H,8,FALSE)</f>
        <v>#N/A</v>
      </c>
      <c r="AE68" s="15" t="b">
        <f t="shared" si="15"/>
        <v>1</v>
      </c>
      <c r="AF68" s="16">
        <f t="shared" si="16"/>
        <v>0</v>
      </c>
    </row>
    <row r="69" spans="1:32" ht="13.5" customHeight="1">
      <c r="A69" s="22">
        <v>65</v>
      </c>
      <c r="B69" s="26" t="s">
        <v>194</v>
      </c>
      <c r="C69" s="10"/>
      <c r="D69" s="10"/>
      <c r="E69" s="10"/>
      <c r="F69" s="10"/>
      <c r="G69" s="10" t="s">
        <v>5</v>
      </c>
      <c r="H69" s="10">
        <v>4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21">
        <f>SUMIF(U69:AB69,"&gt;0")</f>
        <v>4</v>
      </c>
      <c r="T69" s="17">
        <f t="shared" si="14"/>
      </c>
      <c r="U69" s="13">
        <f t="shared" si="1"/>
        <v>4</v>
      </c>
      <c r="V69" s="13" t="e">
        <f t="shared" si="2"/>
        <v>#NUM!</v>
      </c>
      <c r="W69" s="13" t="e">
        <f t="shared" si="3"/>
        <v>#NUM!</v>
      </c>
      <c r="X69" s="13" t="e">
        <f t="shared" si="4"/>
        <v>#NUM!</v>
      </c>
      <c r="Y69" s="13" t="e">
        <f t="shared" si="5"/>
        <v>#NUM!</v>
      </c>
      <c r="Z69" s="13" t="e">
        <f t="shared" si="6"/>
        <v>#NUM!</v>
      </c>
      <c r="AA69" s="13" t="e">
        <f t="shared" si="7"/>
        <v>#NUM!</v>
      </c>
      <c r="AB69" s="13" t="e">
        <f t="shared" si="8"/>
        <v>#NUM!</v>
      </c>
      <c r="AC69" s="14" t="s">
        <v>3</v>
      </c>
      <c r="AD69" s="10" t="e">
        <f>VLOOKUP(B69,prot!A:H,8,FALSE)</f>
        <v>#N/A</v>
      </c>
      <c r="AE69" s="15" t="b">
        <f t="shared" si="15"/>
        <v>1</v>
      </c>
      <c r="AF69" s="16">
        <f t="shared" si="16"/>
        <v>0</v>
      </c>
    </row>
    <row r="70" spans="1:32" ht="13.5" customHeight="1">
      <c r="A70" s="22">
        <v>66</v>
      </c>
      <c r="B70" s="26" t="s">
        <v>162</v>
      </c>
      <c r="C70" s="10"/>
      <c r="D70" s="10"/>
      <c r="E70" s="10">
        <v>1</v>
      </c>
      <c r="F70" s="10">
        <v>1</v>
      </c>
      <c r="G70" s="10" t="s">
        <v>5</v>
      </c>
      <c r="H70" s="10" t="s">
        <v>5</v>
      </c>
      <c r="I70" s="10"/>
      <c r="J70" s="10"/>
      <c r="K70" s="10"/>
      <c r="L70" s="10"/>
      <c r="M70" s="10"/>
      <c r="N70" s="10"/>
      <c r="O70" s="10"/>
      <c r="P70" s="10"/>
      <c r="Q70" s="10"/>
      <c r="R70" s="10">
        <f>SUM(C70:Q70)</f>
        <v>2</v>
      </c>
      <c r="S70" s="21">
        <f>SUMIF(U70:AB70,"&gt;0")</f>
        <v>2</v>
      </c>
      <c r="T70" s="17">
        <f>IF(AF70=0,"",AF70)</f>
      </c>
      <c r="U70" s="13">
        <f t="shared" si="1"/>
        <v>1</v>
      </c>
      <c r="V70" s="13">
        <f t="shared" si="2"/>
        <v>1</v>
      </c>
      <c r="W70" s="13" t="e">
        <f t="shared" si="3"/>
        <v>#NUM!</v>
      </c>
      <c r="X70" s="13" t="e">
        <f t="shared" si="4"/>
        <v>#NUM!</v>
      </c>
      <c r="Y70" s="13" t="e">
        <f t="shared" si="5"/>
        <v>#NUM!</v>
      </c>
      <c r="Z70" s="13" t="e">
        <f t="shared" si="6"/>
        <v>#NUM!</v>
      </c>
      <c r="AA70" s="13" t="e">
        <f t="shared" si="7"/>
        <v>#NUM!</v>
      </c>
      <c r="AB70" s="13" t="e">
        <f t="shared" si="8"/>
        <v>#NUM!</v>
      </c>
      <c r="AC70" s="14" t="s">
        <v>3</v>
      </c>
      <c r="AD70" s="10" t="e">
        <f>VLOOKUP(B70,prot!A:H,8,FALSE)</f>
        <v>#N/A</v>
      </c>
      <c r="AE70" s="15" t="b">
        <f>ISERROR(AD70)</f>
        <v>1</v>
      </c>
      <c r="AF70" s="16">
        <f>IF(AE70,0,AD70)</f>
        <v>0</v>
      </c>
    </row>
    <row r="71" spans="1:32" ht="13.5" customHeight="1">
      <c r="A71" s="22">
        <v>67</v>
      </c>
      <c r="B71" s="26" t="s">
        <v>163</v>
      </c>
      <c r="C71" s="10"/>
      <c r="D71" s="10"/>
      <c r="E71" s="10">
        <v>1</v>
      </c>
      <c r="F71" s="10">
        <v>1</v>
      </c>
      <c r="G71" s="10" t="s">
        <v>5</v>
      </c>
      <c r="H71" s="10" t="s">
        <v>5</v>
      </c>
      <c r="I71" s="10"/>
      <c r="J71" s="10"/>
      <c r="K71" s="10"/>
      <c r="L71" s="10"/>
      <c r="M71" s="10"/>
      <c r="N71" s="10"/>
      <c r="O71" s="10"/>
      <c r="P71" s="10"/>
      <c r="Q71" s="10"/>
      <c r="R71" s="10">
        <f>SUM(C71:Q71)</f>
        <v>2</v>
      </c>
      <c r="S71" s="21">
        <f>SUMIF(U71:AB71,"&gt;0")</f>
        <v>2</v>
      </c>
      <c r="T71" s="17">
        <f>IF(AF71=0,"",AF71)</f>
      </c>
      <c r="U71" s="13">
        <f t="shared" si="1"/>
        <v>1</v>
      </c>
      <c r="V71" s="13">
        <f t="shared" si="2"/>
        <v>1</v>
      </c>
      <c r="W71" s="13" t="e">
        <f t="shared" si="3"/>
        <v>#NUM!</v>
      </c>
      <c r="X71" s="13" t="e">
        <f t="shared" si="4"/>
        <v>#NUM!</v>
      </c>
      <c r="Y71" s="13" t="e">
        <f t="shared" si="5"/>
        <v>#NUM!</v>
      </c>
      <c r="Z71" s="13" t="e">
        <f t="shared" si="6"/>
        <v>#NUM!</v>
      </c>
      <c r="AA71" s="13" t="e">
        <f t="shared" si="7"/>
        <v>#NUM!</v>
      </c>
      <c r="AB71" s="13" t="e">
        <f t="shared" si="8"/>
        <v>#NUM!</v>
      </c>
      <c r="AC71" s="14" t="s">
        <v>3</v>
      </c>
      <c r="AD71" s="10" t="e">
        <f>VLOOKUP(B71,prot!A:H,8,FALSE)</f>
        <v>#N/A</v>
      </c>
      <c r="AE71" s="15" t="b">
        <f>ISERROR(AD71)</f>
        <v>1</v>
      </c>
      <c r="AF71" s="16">
        <f>IF(AE71,0,AD71)</f>
        <v>0</v>
      </c>
    </row>
    <row r="72" spans="1:32" ht="13.5" customHeight="1">
      <c r="A72" s="22">
        <v>68</v>
      </c>
      <c r="B72" s="30" t="s">
        <v>164</v>
      </c>
      <c r="C72" s="10"/>
      <c r="D72" s="10"/>
      <c r="E72" s="10">
        <v>1</v>
      </c>
      <c r="F72" s="10">
        <v>1</v>
      </c>
      <c r="G72" s="10" t="s">
        <v>5</v>
      </c>
      <c r="H72" s="10" t="s">
        <v>5</v>
      </c>
      <c r="I72" s="10"/>
      <c r="J72" s="10"/>
      <c r="K72" s="10"/>
      <c r="L72" s="10"/>
      <c r="M72" s="10"/>
      <c r="N72" s="10"/>
      <c r="O72" s="10"/>
      <c r="P72" s="10"/>
      <c r="Q72" s="10"/>
      <c r="R72" s="10">
        <f>SUM(C72:Q72)</f>
        <v>2</v>
      </c>
      <c r="S72" s="21">
        <f>SUMIF(U72:AB72,"&gt;0")</f>
        <v>2</v>
      </c>
      <c r="T72" s="17">
        <f>IF(AF72=0,"",AF72)</f>
      </c>
      <c r="U72" s="13">
        <f t="shared" si="1"/>
        <v>1</v>
      </c>
      <c r="V72" s="13">
        <f t="shared" si="2"/>
        <v>1</v>
      </c>
      <c r="W72" s="13" t="e">
        <f t="shared" si="3"/>
        <v>#NUM!</v>
      </c>
      <c r="X72" s="13" t="e">
        <f t="shared" si="4"/>
        <v>#NUM!</v>
      </c>
      <c r="Y72" s="13" t="e">
        <f t="shared" si="5"/>
        <v>#NUM!</v>
      </c>
      <c r="Z72" s="13" t="e">
        <f t="shared" si="6"/>
        <v>#NUM!</v>
      </c>
      <c r="AA72" s="13" t="e">
        <f t="shared" si="7"/>
        <v>#NUM!</v>
      </c>
      <c r="AB72" s="13" t="e">
        <f t="shared" si="8"/>
        <v>#NUM!</v>
      </c>
      <c r="AC72" s="14" t="s">
        <v>3</v>
      </c>
      <c r="AD72" s="10" t="e">
        <f>VLOOKUP(B72,prot!A:H,8,FALSE)</f>
        <v>#N/A</v>
      </c>
      <c r="AE72" s="15" t="b">
        <f>ISERROR(AD72)</f>
        <v>1</v>
      </c>
      <c r="AF72" s="16">
        <f>IF(AE72,0,AD72)</f>
        <v>0</v>
      </c>
    </row>
    <row r="73" spans="1:32" ht="13.5" customHeight="1">
      <c r="A73" s="22">
        <v>69</v>
      </c>
      <c r="B73" s="26" t="s">
        <v>165</v>
      </c>
      <c r="C73" s="10"/>
      <c r="D73" s="10"/>
      <c r="E73" s="10">
        <v>1</v>
      </c>
      <c r="F73" s="10">
        <v>1</v>
      </c>
      <c r="G73" s="10" t="s">
        <v>5</v>
      </c>
      <c r="H73" s="10" t="s">
        <v>5</v>
      </c>
      <c r="I73" s="10"/>
      <c r="J73" s="10"/>
      <c r="K73" s="10"/>
      <c r="L73" s="10"/>
      <c r="M73" s="10"/>
      <c r="N73" s="10"/>
      <c r="O73" s="10"/>
      <c r="P73" s="10"/>
      <c r="Q73" s="10"/>
      <c r="R73" s="10">
        <f>SUM(C73:Q73)</f>
        <v>2</v>
      </c>
      <c r="S73" s="21">
        <f>SUMIF(U73:AB73,"&gt;0")</f>
        <v>2</v>
      </c>
      <c r="T73" s="17">
        <f>IF(AF73=0,"",AF73)</f>
      </c>
      <c r="U73" s="13">
        <f t="shared" si="1"/>
        <v>1</v>
      </c>
      <c r="V73" s="13">
        <f t="shared" si="2"/>
        <v>1</v>
      </c>
      <c r="W73" s="13" t="e">
        <f t="shared" si="3"/>
        <v>#NUM!</v>
      </c>
      <c r="X73" s="13" t="e">
        <f t="shared" si="4"/>
        <v>#NUM!</v>
      </c>
      <c r="Y73" s="13" t="e">
        <f t="shared" si="5"/>
        <v>#NUM!</v>
      </c>
      <c r="Z73" s="13" t="e">
        <f t="shared" si="6"/>
        <v>#NUM!</v>
      </c>
      <c r="AA73" s="13" t="e">
        <f t="shared" si="7"/>
        <v>#NUM!</v>
      </c>
      <c r="AB73" s="13" t="e">
        <f t="shared" si="8"/>
        <v>#NUM!</v>
      </c>
      <c r="AC73" s="14" t="s">
        <v>3</v>
      </c>
      <c r="AD73" s="10" t="e">
        <f>VLOOKUP(B73,prot!A:H,8,FALSE)</f>
        <v>#N/A</v>
      </c>
      <c r="AE73" s="15" t="b">
        <f>ISERROR(AD73)</f>
        <v>1</v>
      </c>
      <c r="AF73" s="16">
        <f>IF(AE73,0,AD73)</f>
        <v>0</v>
      </c>
    </row>
    <row r="74" spans="1:32" ht="13.5" customHeight="1">
      <c r="A74" s="34" t="s">
        <v>40</v>
      </c>
      <c r="B74" s="35"/>
      <c r="C74" s="10" t="s">
        <v>5</v>
      </c>
      <c r="D74" s="10" t="s">
        <v>5</v>
      </c>
      <c r="E74" s="10" t="s">
        <v>5</v>
      </c>
      <c r="F74" s="10" t="s">
        <v>5</v>
      </c>
      <c r="G74" s="10" t="s">
        <v>5</v>
      </c>
      <c r="H74" s="10" t="s">
        <v>5</v>
      </c>
      <c r="I74" s="10"/>
      <c r="J74" s="10"/>
      <c r="K74" s="10"/>
      <c r="L74" s="10"/>
      <c r="M74" s="10"/>
      <c r="N74" s="10"/>
      <c r="O74" s="10"/>
      <c r="P74" s="10"/>
      <c r="Q74" s="10"/>
      <c r="R74" s="10">
        <f>SUM(C74:Q74)</f>
        <v>0</v>
      </c>
      <c r="S74" s="21">
        <f>SUMIF(U74:AB74,"&gt;0")</f>
        <v>0</v>
      </c>
      <c r="T74" s="17">
        <f>IF(AF74=0,"",AF74)</f>
      </c>
      <c r="U74" s="13" t="e">
        <f t="shared" si="1"/>
        <v>#NUM!</v>
      </c>
      <c r="V74" s="13" t="e">
        <f t="shared" si="2"/>
        <v>#NUM!</v>
      </c>
      <c r="W74" s="13" t="e">
        <f t="shared" si="3"/>
        <v>#NUM!</v>
      </c>
      <c r="X74" s="13" t="e">
        <f t="shared" si="4"/>
        <v>#NUM!</v>
      </c>
      <c r="Y74" s="13" t="e">
        <f t="shared" si="5"/>
        <v>#NUM!</v>
      </c>
      <c r="Z74" s="13" t="e">
        <f t="shared" si="6"/>
        <v>#NUM!</v>
      </c>
      <c r="AA74" s="13" t="e">
        <f t="shared" si="7"/>
        <v>#NUM!</v>
      </c>
      <c r="AB74" s="13" t="e">
        <f t="shared" si="8"/>
        <v>#NUM!</v>
      </c>
      <c r="AC74" s="14" t="s">
        <v>3</v>
      </c>
      <c r="AD74" s="10" t="e">
        <f>VLOOKUP(B74,prot!A:H,8,FALSE)</f>
        <v>#N/A</v>
      </c>
      <c r="AE74" s="15" t="b">
        <f>ISERROR(AD74)</f>
        <v>1</v>
      </c>
      <c r="AF74" s="16">
        <f>IF(AE74,0,AD74)</f>
        <v>0</v>
      </c>
    </row>
    <row r="75" spans="1:32" ht="13.5" customHeight="1">
      <c r="A75" s="22">
        <v>1</v>
      </c>
      <c r="B75" s="26" t="s">
        <v>9</v>
      </c>
      <c r="C75" s="10">
        <v>31</v>
      </c>
      <c r="D75" s="10">
        <v>37</v>
      </c>
      <c r="E75" s="10">
        <v>35</v>
      </c>
      <c r="F75" s="10">
        <v>40</v>
      </c>
      <c r="G75" s="10">
        <v>31</v>
      </c>
      <c r="H75" s="10">
        <v>37</v>
      </c>
      <c r="I75" s="10"/>
      <c r="J75" s="10"/>
      <c r="K75" s="10"/>
      <c r="L75" s="10"/>
      <c r="M75" s="10"/>
      <c r="N75" s="10"/>
      <c r="O75" s="10"/>
      <c r="P75" s="10"/>
      <c r="Q75" s="10"/>
      <c r="R75" s="10">
        <f>SUM(C75:Q75)</f>
        <v>211</v>
      </c>
      <c r="S75" s="21">
        <f>SUMIF(U75:AB75,"&gt;0")</f>
        <v>211</v>
      </c>
      <c r="T75" s="17">
        <f>IF(AF75=0,"",AF75)</f>
        <v>31</v>
      </c>
      <c r="U75" s="13">
        <f t="shared" si="1"/>
        <v>40</v>
      </c>
      <c r="V75" s="13">
        <f t="shared" si="2"/>
        <v>37</v>
      </c>
      <c r="W75" s="13">
        <f t="shared" si="3"/>
        <v>37</v>
      </c>
      <c r="X75" s="13">
        <f t="shared" si="4"/>
        <v>35</v>
      </c>
      <c r="Y75" s="13">
        <f t="shared" si="5"/>
        <v>31</v>
      </c>
      <c r="Z75" s="13">
        <f t="shared" si="6"/>
        <v>31</v>
      </c>
      <c r="AA75" s="13" t="e">
        <f t="shared" si="7"/>
        <v>#NUM!</v>
      </c>
      <c r="AB75" s="13" t="e">
        <f t="shared" si="8"/>
        <v>#NUM!</v>
      </c>
      <c r="AC75" s="14" t="s">
        <v>3</v>
      </c>
      <c r="AD75" s="10">
        <f>VLOOKUP(B75,prot!A:H,8,FALSE)</f>
        <v>31</v>
      </c>
      <c r="AE75" s="15" t="b">
        <f>ISERROR(AD75)</f>
        <v>0</v>
      </c>
      <c r="AF75" s="16">
        <f>IF(AE75,0,AD75)</f>
        <v>31</v>
      </c>
    </row>
    <row r="76" spans="1:32" ht="13.5" customHeight="1">
      <c r="A76" s="22">
        <v>2</v>
      </c>
      <c r="B76" s="26" t="s">
        <v>11</v>
      </c>
      <c r="C76" s="10">
        <v>28</v>
      </c>
      <c r="D76" s="10">
        <v>28</v>
      </c>
      <c r="E76" s="10">
        <v>40</v>
      </c>
      <c r="F76" s="10">
        <v>28</v>
      </c>
      <c r="G76" s="10">
        <v>32</v>
      </c>
      <c r="H76" s="10">
        <v>26</v>
      </c>
      <c r="I76" s="10"/>
      <c r="J76" s="10"/>
      <c r="K76" s="10"/>
      <c r="L76" s="10"/>
      <c r="M76" s="10"/>
      <c r="N76" s="10"/>
      <c r="O76" s="10"/>
      <c r="P76" s="10"/>
      <c r="Q76" s="10"/>
      <c r="R76" s="10">
        <f>SUM(C76:Q76)</f>
        <v>182</v>
      </c>
      <c r="S76" s="21">
        <f>SUMIF(U76:AB76,"&gt;0")</f>
        <v>182</v>
      </c>
      <c r="T76" s="17">
        <f>IF(AF76=0,"",AF76)</f>
        <v>32</v>
      </c>
      <c r="U76" s="13">
        <f t="shared" si="1"/>
        <v>40</v>
      </c>
      <c r="V76" s="13">
        <f t="shared" si="2"/>
        <v>32</v>
      </c>
      <c r="W76" s="13">
        <f t="shared" si="3"/>
        <v>28</v>
      </c>
      <c r="X76" s="13">
        <f t="shared" si="4"/>
        <v>28</v>
      </c>
      <c r="Y76" s="13">
        <f t="shared" si="5"/>
        <v>28</v>
      </c>
      <c r="Z76" s="13">
        <f t="shared" si="6"/>
        <v>26</v>
      </c>
      <c r="AA76" s="13" t="e">
        <f t="shared" si="7"/>
        <v>#NUM!</v>
      </c>
      <c r="AB76" s="13" t="e">
        <f t="shared" si="8"/>
        <v>#NUM!</v>
      </c>
      <c r="AC76" s="14" t="s">
        <v>3</v>
      </c>
      <c r="AD76" s="10">
        <f>VLOOKUP(B76,prot!A:H,8,FALSE)</f>
        <v>32</v>
      </c>
      <c r="AE76" s="15" t="b">
        <f>ISERROR(AD76)</f>
        <v>0</v>
      </c>
      <c r="AF76" s="16">
        <f>IF(AE76,0,AD76)</f>
        <v>32</v>
      </c>
    </row>
    <row r="77" spans="1:32" ht="13.5" customHeight="1">
      <c r="A77" s="22">
        <v>3</v>
      </c>
      <c r="B77" s="26" t="s">
        <v>12</v>
      </c>
      <c r="C77" s="10">
        <v>37</v>
      </c>
      <c r="D77" s="10">
        <v>29</v>
      </c>
      <c r="E77" s="10">
        <v>31</v>
      </c>
      <c r="F77" s="10">
        <v>27</v>
      </c>
      <c r="G77" s="10">
        <v>14</v>
      </c>
      <c r="H77" s="10">
        <v>31</v>
      </c>
      <c r="I77" s="10"/>
      <c r="J77" s="10"/>
      <c r="K77" s="10"/>
      <c r="L77" s="10"/>
      <c r="M77" s="10"/>
      <c r="N77" s="10"/>
      <c r="O77" s="10"/>
      <c r="P77" s="10"/>
      <c r="Q77" s="10"/>
      <c r="R77" s="10">
        <f>SUM(C77:Q77)</f>
        <v>169</v>
      </c>
      <c r="S77" s="21">
        <f>SUMIF(U77:AB77,"&gt;0")</f>
        <v>169</v>
      </c>
      <c r="T77" s="17">
        <f>IF(AF77=0,"",AF77)</f>
        <v>14</v>
      </c>
      <c r="U77" s="13">
        <f t="shared" si="1"/>
        <v>37</v>
      </c>
      <c r="V77" s="13">
        <f t="shared" si="2"/>
        <v>31</v>
      </c>
      <c r="W77" s="13">
        <f t="shared" si="3"/>
        <v>31</v>
      </c>
      <c r="X77" s="13">
        <f t="shared" si="4"/>
        <v>29</v>
      </c>
      <c r="Y77" s="13">
        <f t="shared" si="5"/>
        <v>27</v>
      </c>
      <c r="Z77" s="13">
        <f t="shared" si="6"/>
        <v>14</v>
      </c>
      <c r="AA77" s="13" t="e">
        <f t="shared" si="7"/>
        <v>#NUM!</v>
      </c>
      <c r="AB77" s="13" t="e">
        <f t="shared" si="8"/>
        <v>#NUM!</v>
      </c>
      <c r="AC77" s="14" t="s">
        <v>3</v>
      </c>
      <c r="AD77" s="10">
        <f>VLOOKUP(B77,prot!A:H,8,FALSE)</f>
        <v>14</v>
      </c>
      <c r="AE77" s="15" t="b">
        <f>ISERROR(AD77)</f>
        <v>0</v>
      </c>
      <c r="AF77" s="16">
        <f>IF(AE77,0,AD77)</f>
        <v>14</v>
      </c>
    </row>
    <row r="78" spans="1:32" ht="13.5" customHeight="1">
      <c r="A78" s="22">
        <v>4</v>
      </c>
      <c r="B78" s="26" t="s">
        <v>113</v>
      </c>
      <c r="C78" s="10">
        <v>21</v>
      </c>
      <c r="D78" s="10">
        <v>25</v>
      </c>
      <c r="E78" s="10">
        <v>29</v>
      </c>
      <c r="F78" s="10">
        <v>31</v>
      </c>
      <c r="G78" s="10">
        <v>35</v>
      </c>
      <c r="H78" s="10">
        <v>23</v>
      </c>
      <c r="I78" s="10"/>
      <c r="J78" s="10"/>
      <c r="K78" s="10"/>
      <c r="L78" s="10"/>
      <c r="M78" s="10"/>
      <c r="N78" s="10"/>
      <c r="O78" s="10"/>
      <c r="P78" s="10"/>
      <c r="Q78" s="10"/>
      <c r="R78" s="10">
        <f>SUM(C78:Q78)</f>
        <v>164</v>
      </c>
      <c r="S78" s="21">
        <f>SUMIF(U78:AB78,"&gt;0")</f>
        <v>164</v>
      </c>
      <c r="T78" s="17">
        <f>IF(AF78=0,"",AF78)</f>
        <v>35</v>
      </c>
      <c r="U78" s="13">
        <f t="shared" si="1"/>
        <v>35</v>
      </c>
      <c r="V78" s="13">
        <f t="shared" si="2"/>
        <v>31</v>
      </c>
      <c r="W78" s="13">
        <f t="shared" si="3"/>
        <v>29</v>
      </c>
      <c r="X78" s="13">
        <f t="shared" si="4"/>
        <v>25</v>
      </c>
      <c r="Y78" s="13">
        <f t="shared" si="5"/>
        <v>23</v>
      </c>
      <c r="Z78" s="13">
        <f t="shared" si="6"/>
        <v>21</v>
      </c>
      <c r="AA78" s="13" t="e">
        <f t="shared" si="7"/>
        <v>#NUM!</v>
      </c>
      <c r="AB78" s="13" t="e">
        <f t="shared" si="8"/>
        <v>#NUM!</v>
      </c>
      <c r="AC78" s="14" t="s">
        <v>3</v>
      </c>
      <c r="AD78" s="10">
        <f>VLOOKUP(B78,prot!A:H,8,FALSE)</f>
        <v>35</v>
      </c>
      <c r="AE78" s="15" t="b">
        <f>ISERROR(AD78)</f>
        <v>0</v>
      </c>
      <c r="AF78" s="16">
        <f>IF(AE78,0,AD78)</f>
        <v>35</v>
      </c>
    </row>
    <row r="79" spans="1:32" ht="14.25" customHeight="1">
      <c r="A79" s="22">
        <v>5</v>
      </c>
      <c r="B79" s="26" t="s">
        <v>14</v>
      </c>
      <c r="C79" s="10">
        <v>30</v>
      </c>
      <c r="D79" s="10">
        <v>27</v>
      </c>
      <c r="E79" s="10">
        <v>37</v>
      </c>
      <c r="F79" s="10">
        <v>37</v>
      </c>
      <c r="G79" s="10">
        <v>7</v>
      </c>
      <c r="H79" s="10">
        <v>25</v>
      </c>
      <c r="I79" s="10"/>
      <c r="J79" s="10"/>
      <c r="K79" s="10"/>
      <c r="L79" s="10"/>
      <c r="M79" s="10"/>
      <c r="N79" s="10"/>
      <c r="O79" s="10"/>
      <c r="P79" s="10"/>
      <c r="Q79" s="10"/>
      <c r="R79" s="10">
        <f>SUM(C79:Q79)</f>
        <v>163</v>
      </c>
      <c r="S79" s="21">
        <f>SUMIF(U79:AB79,"&gt;0")</f>
        <v>163</v>
      </c>
      <c r="T79" s="17">
        <f>IF(AF79=0,"",AF79)</f>
        <v>7</v>
      </c>
      <c r="U79" s="13">
        <f t="shared" si="1"/>
        <v>37</v>
      </c>
      <c r="V79" s="13">
        <f t="shared" si="2"/>
        <v>37</v>
      </c>
      <c r="W79" s="13">
        <f t="shared" si="3"/>
        <v>30</v>
      </c>
      <c r="X79" s="13">
        <f t="shared" si="4"/>
        <v>27</v>
      </c>
      <c r="Y79" s="13">
        <f t="shared" si="5"/>
        <v>25</v>
      </c>
      <c r="Z79" s="13">
        <f t="shared" si="6"/>
        <v>7</v>
      </c>
      <c r="AA79" s="13" t="e">
        <f t="shared" si="7"/>
        <v>#NUM!</v>
      </c>
      <c r="AB79" s="13" t="e">
        <f t="shared" si="8"/>
        <v>#NUM!</v>
      </c>
      <c r="AC79" s="14" t="s">
        <v>3</v>
      </c>
      <c r="AD79" s="10">
        <f>VLOOKUP(B79,prot!A:H,8,FALSE)</f>
        <v>7</v>
      </c>
      <c r="AE79" s="15" t="b">
        <f>ISERROR(AD79)</f>
        <v>0</v>
      </c>
      <c r="AF79" s="16">
        <f>IF(AE79,0,AD79)</f>
        <v>7</v>
      </c>
    </row>
    <row r="80" spans="1:32" ht="11.25" customHeight="1">
      <c r="A80" s="22">
        <v>6</v>
      </c>
      <c r="B80" s="26" t="s">
        <v>18</v>
      </c>
      <c r="C80" s="10">
        <v>32</v>
      </c>
      <c r="D80" s="10">
        <v>35</v>
      </c>
      <c r="E80" s="10">
        <v>33</v>
      </c>
      <c r="F80" s="10">
        <v>33</v>
      </c>
      <c r="G80" s="10" t="s">
        <v>5</v>
      </c>
      <c r="H80" s="10">
        <v>29</v>
      </c>
      <c r="I80" s="10"/>
      <c r="J80" s="10"/>
      <c r="K80" s="10"/>
      <c r="L80" s="10"/>
      <c r="M80" s="10"/>
      <c r="N80" s="10"/>
      <c r="O80" s="10"/>
      <c r="P80" s="10"/>
      <c r="Q80" s="10"/>
      <c r="R80" s="10">
        <f>SUM(C80:Q80)</f>
        <v>162</v>
      </c>
      <c r="S80" s="21">
        <f>SUMIF(U80:AB80,"&gt;0")</f>
        <v>162</v>
      </c>
      <c r="T80" s="17">
        <f>IF(AF80=0,"",AF80)</f>
      </c>
      <c r="U80" s="13">
        <f t="shared" si="1"/>
        <v>35</v>
      </c>
      <c r="V80" s="13">
        <f t="shared" si="2"/>
        <v>33</v>
      </c>
      <c r="W80" s="13">
        <f t="shared" si="3"/>
        <v>33</v>
      </c>
      <c r="X80" s="13">
        <f t="shared" si="4"/>
        <v>32</v>
      </c>
      <c r="Y80" s="13">
        <f t="shared" si="5"/>
        <v>29</v>
      </c>
      <c r="Z80" s="13" t="e">
        <f t="shared" si="6"/>
        <v>#NUM!</v>
      </c>
      <c r="AA80" s="13" t="e">
        <f t="shared" si="7"/>
        <v>#NUM!</v>
      </c>
      <c r="AB80" s="13" t="e">
        <f t="shared" si="8"/>
        <v>#NUM!</v>
      </c>
      <c r="AC80" s="14" t="s">
        <v>3</v>
      </c>
      <c r="AD80" s="10" t="e">
        <f>VLOOKUP(B80,prot!A:H,8,FALSE)</f>
        <v>#N/A</v>
      </c>
      <c r="AE80" s="15" t="b">
        <f>ISERROR(AD80)</f>
        <v>1</v>
      </c>
      <c r="AF80" s="16">
        <f>IF(AE80,0,AD80)</f>
        <v>0</v>
      </c>
    </row>
    <row r="81" spans="1:32" ht="12.75" customHeight="1">
      <c r="A81" s="22">
        <v>7</v>
      </c>
      <c r="B81" s="26" t="s">
        <v>10</v>
      </c>
      <c r="C81" s="10">
        <v>24</v>
      </c>
      <c r="D81" s="10">
        <v>40</v>
      </c>
      <c r="E81" s="10">
        <v>25</v>
      </c>
      <c r="F81" s="10">
        <v>32</v>
      </c>
      <c r="G81" s="10">
        <v>17</v>
      </c>
      <c r="H81" s="10">
        <v>22</v>
      </c>
      <c r="I81" s="10"/>
      <c r="J81" s="10"/>
      <c r="K81" s="10"/>
      <c r="L81" s="10"/>
      <c r="M81" s="10"/>
      <c r="N81" s="10"/>
      <c r="O81" s="10"/>
      <c r="P81" s="10"/>
      <c r="Q81" s="10"/>
      <c r="R81" s="10">
        <f>SUM(C81:Q81)</f>
        <v>160</v>
      </c>
      <c r="S81" s="21">
        <f>SUMIF(U81:AB81,"&gt;0")</f>
        <v>160</v>
      </c>
      <c r="T81" s="17">
        <f>IF(AF81=0,"",AF81)</f>
        <v>17</v>
      </c>
      <c r="U81" s="13">
        <f t="shared" si="1"/>
        <v>40</v>
      </c>
      <c r="V81" s="13">
        <f t="shared" si="2"/>
        <v>32</v>
      </c>
      <c r="W81" s="13">
        <f t="shared" si="3"/>
        <v>25</v>
      </c>
      <c r="X81" s="13">
        <f t="shared" si="4"/>
        <v>24</v>
      </c>
      <c r="Y81" s="13">
        <f t="shared" si="5"/>
        <v>22</v>
      </c>
      <c r="Z81" s="13">
        <f t="shared" si="6"/>
        <v>17</v>
      </c>
      <c r="AA81" s="13" t="e">
        <f t="shared" si="7"/>
        <v>#NUM!</v>
      </c>
      <c r="AB81" s="13" t="e">
        <f t="shared" si="8"/>
        <v>#NUM!</v>
      </c>
      <c r="AC81" s="14" t="s">
        <v>3</v>
      </c>
      <c r="AD81" s="10">
        <f>VLOOKUP(B81,prot!A:H,8,FALSE)</f>
        <v>17</v>
      </c>
      <c r="AE81" s="15" t="b">
        <f>ISERROR(AD81)</f>
        <v>0</v>
      </c>
      <c r="AF81" s="16">
        <f>IF(AE81,0,AD81)</f>
        <v>17</v>
      </c>
    </row>
    <row r="82" spans="1:32" ht="12.75" customHeight="1">
      <c r="A82" s="22">
        <v>8</v>
      </c>
      <c r="B82" s="26" t="s">
        <v>7</v>
      </c>
      <c r="C82" s="10">
        <v>35</v>
      </c>
      <c r="D82" s="10">
        <v>31</v>
      </c>
      <c r="E82" s="10" t="s">
        <v>5</v>
      </c>
      <c r="F82" s="10" t="s">
        <v>5</v>
      </c>
      <c r="G82" s="10">
        <v>37</v>
      </c>
      <c r="H82" s="10">
        <v>40</v>
      </c>
      <c r="I82" s="10"/>
      <c r="J82" s="10"/>
      <c r="K82" s="10"/>
      <c r="L82" s="10"/>
      <c r="M82" s="10"/>
      <c r="N82" s="10"/>
      <c r="O82" s="10"/>
      <c r="P82" s="10"/>
      <c r="Q82" s="10"/>
      <c r="R82" s="10">
        <f>SUM(C82:Q82)</f>
        <v>143</v>
      </c>
      <c r="S82" s="21">
        <f>SUMIF(U82:AB82,"&gt;0")</f>
        <v>143</v>
      </c>
      <c r="T82" s="17">
        <f>IF(AF82=0,"",AF82)</f>
        <v>37</v>
      </c>
      <c r="U82" s="13">
        <f t="shared" si="1"/>
        <v>40</v>
      </c>
      <c r="V82" s="13">
        <f t="shared" si="2"/>
        <v>37</v>
      </c>
      <c r="W82" s="13">
        <f t="shared" si="3"/>
        <v>35</v>
      </c>
      <c r="X82" s="13">
        <f t="shared" si="4"/>
        <v>31</v>
      </c>
      <c r="Y82" s="13" t="e">
        <f t="shared" si="5"/>
        <v>#NUM!</v>
      </c>
      <c r="Z82" s="13" t="e">
        <f t="shared" si="6"/>
        <v>#NUM!</v>
      </c>
      <c r="AA82" s="13" t="e">
        <f t="shared" si="7"/>
        <v>#NUM!</v>
      </c>
      <c r="AB82" s="13" t="e">
        <f t="shared" si="8"/>
        <v>#NUM!</v>
      </c>
      <c r="AC82" s="14" t="s">
        <v>3</v>
      </c>
      <c r="AD82" s="10">
        <f>VLOOKUP(B82,prot!A:H,8,FALSE)</f>
        <v>37</v>
      </c>
      <c r="AE82" s="15" t="b">
        <f>ISERROR(AD82)</f>
        <v>0</v>
      </c>
      <c r="AF82" s="16">
        <f>IF(AE82,0,AD82)</f>
        <v>37</v>
      </c>
    </row>
    <row r="83" spans="1:32" ht="12.75" customHeight="1">
      <c r="A83" s="22">
        <v>9</v>
      </c>
      <c r="B83" s="26" t="s">
        <v>16</v>
      </c>
      <c r="C83" s="10">
        <v>40</v>
      </c>
      <c r="D83" s="10">
        <v>33</v>
      </c>
      <c r="E83" s="10">
        <v>30</v>
      </c>
      <c r="F83" s="10">
        <v>35</v>
      </c>
      <c r="G83" s="10" t="s">
        <v>5</v>
      </c>
      <c r="H83" s="10" t="s">
        <v>5</v>
      </c>
      <c r="I83" s="10"/>
      <c r="J83" s="10"/>
      <c r="K83" s="10"/>
      <c r="L83" s="10"/>
      <c r="M83" s="10"/>
      <c r="N83" s="10"/>
      <c r="O83" s="10"/>
      <c r="P83" s="10"/>
      <c r="Q83" s="10"/>
      <c r="R83" s="10">
        <f>SUM(C83:Q83)</f>
        <v>138</v>
      </c>
      <c r="S83" s="21">
        <f>SUMIF(U83:AB83,"&gt;0")</f>
        <v>138</v>
      </c>
      <c r="T83" s="17">
        <f>IF(AF83=0,"",AF83)</f>
      </c>
      <c r="U83" s="13">
        <f t="shared" si="1"/>
        <v>40</v>
      </c>
      <c r="V83" s="13">
        <f t="shared" si="2"/>
        <v>35</v>
      </c>
      <c r="W83" s="13">
        <f t="shared" si="3"/>
        <v>33</v>
      </c>
      <c r="X83" s="13">
        <f t="shared" si="4"/>
        <v>30</v>
      </c>
      <c r="Y83" s="13" t="e">
        <f t="shared" si="5"/>
        <v>#NUM!</v>
      </c>
      <c r="Z83" s="13" t="e">
        <f t="shared" si="6"/>
        <v>#NUM!</v>
      </c>
      <c r="AA83" s="13" t="e">
        <f t="shared" si="7"/>
        <v>#NUM!</v>
      </c>
      <c r="AB83" s="13" t="e">
        <f t="shared" si="8"/>
        <v>#NUM!</v>
      </c>
      <c r="AC83" s="14" t="s">
        <v>3</v>
      </c>
      <c r="AD83" s="10" t="e">
        <f>VLOOKUP(B83,prot!A:H,8,FALSE)</f>
        <v>#N/A</v>
      </c>
      <c r="AE83" s="15" t="b">
        <f>ISERROR(AD83)</f>
        <v>1</v>
      </c>
      <c r="AF83" s="16">
        <f>IF(AE83,0,AD83)</f>
        <v>0</v>
      </c>
    </row>
    <row r="84" spans="1:32" ht="12.75" customHeight="1">
      <c r="A84" s="22">
        <v>10</v>
      </c>
      <c r="B84" s="26" t="s">
        <v>20</v>
      </c>
      <c r="C84" s="10">
        <v>27</v>
      </c>
      <c r="D84" s="10">
        <v>24</v>
      </c>
      <c r="E84" s="10">
        <v>27</v>
      </c>
      <c r="F84" s="10">
        <v>26</v>
      </c>
      <c r="G84" s="10">
        <v>33</v>
      </c>
      <c r="H84" s="10" t="s">
        <v>5</v>
      </c>
      <c r="I84" s="10"/>
      <c r="J84" s="10"/>
      <c r="K84" s="10"/>
      <c r="L84" s="10"/>
      <c r="M84" s="10"/>
      <c r="N84" s="10"/>
      <c r="O84" s="10"/>
      <c r="P84" s="10"/>
      <c r="Q84" s="10"/>
      <c r="R84" s="10">
        <f>SUM(C84:Q84)</f>
        <v>137</v>
      </c>
      <c r="S84" s="21">
        <f>SUMIF(U84:AB84,"&gt;0")</f>
        <v>137</v>
      </c>
      <c r="T84" s="17">
        <f>IF(AF84=0,"",AF84)</f>
        <v>33</v>
      </c>
      <c r="U84" s="13">
        <f t="shared" si="1"/>
        <v>33</v>
      </c>
      <c r="V84" s="13">
        <f t="shared" si="2"/>
        <v>27</v>
      </c>
      <c r="W84" s="13">
        <f t="shared" si="3"/>
        <v>27</v>
      </c>
      <c r="X84" s="13">
        <f t="shared" si="4"/>
        <v>26</v>
      </c>
      <c r="Y84" s="13">
        <f t="shared" si="5"/>
        <v>24</v>
      </c>
      <c r="Z84" s="13" t="e">
        <f t="shared" si="6"/>
        <v>#NUM!</v>
      </c>
      <c r="AA84" s="13" t="e">
        <f t="shared" si="7"/>
        <v>#NUM!</v>
      </c>
      <c r="AB84" s="13" t="e">
        <f t="shared" si="8"/>
        <v>#NUM!</v>
      </c>
      <c r="AC84" s="14" t="s">
        <v>3</v>
      </c>
      <c r="AD84" s="10">
        <f>VLOOKUP(B84,prot!A:H,8,FALSE)</f>
        <v>33</v>
      </c>
      <c r="AE84" s="15" t="b">
        <f>ISERROR(AD84)</f>
        <v>0</v>
      </c>
      <c r="AF84" s="16">
        <f>IF(AE84,0,AD84)</f>
        <v>33</v>
      </c>
    </row>
    <row r="85" spans="1:32" ht="12.75" customHeight="1">
      <c r="A85" s="22">
        <v>11</v>
      </c>
      <c r="B85" s="26" t="s">
        <v>8</v>
      </c>
      <c r="C85" s="10">
        <v>29</v>
      </c>
      <c r="D85" s="10">
        <v>17</v>
      </c>
      <c r="E85" s="10">
        <v>32</v>
      </c>
      <c r="F85" s="10">
        <v>30</v>
      </c>
      <c r="G85" s="10" t="s">
        <v>5</v>
      </c>
      <c r="H85" s="10">
        <v>28</v>
      </c>
      <c r="I85" s="10"/>
      <c r="J85" s="10"/>
      <c r="K85" s="10"/>
      <c r="L85" s="10"/>
      <c r="M85" s="10"/>
      <c r="N85" s="10"/>
      <c r="O85" s="10"/>
      <c r="P85" s="10"/>
      <c r="Q85" s="10"/>
      <c r="R85" s="10">
        <f>SUM(C85:Q85)</f>
        <v>136</v>
      </c>
      <c r="S85" s="21">
        <f>SUMIF(U85:AB85,"&gt;0")</f>
        <v>136</v>
      </c>
      <c r="T85" s="17">
        <f>IF(AF85=0,"",AF85)</f>
      </c>
      <c r="U85" s="13">
        <f t="shared" si="1"/>
        <v>32</v>
      </c>
      <c r="V85" s="13">
        <f t="shared" si="2"/>
        <v>30</v>
      </c>
      <c r="W85" s="13">
        <f t="shared" si="3"/>
        <v>29</v>
      </c>
      <c r="X85" s="13">
        <f t="shared" si="4"/>
        <v>28</v>
      </c>
      <c r="Y85" s="13">
        <f t="shared" si="5"/>
        <v>17</v>
      </c>
      <c r="Z85" s="13" t="e">
        <f t="shared" si="6"/>
        <v>#NUM!</v>
      </c>
      <c r="AA85" s="13" t="e">
        <f t="shared" si="7"/>
        <v>#NUM!</v>
      </c>
      <c r="AB85" s="13" t="e">
        <f t="shared" si="8"/>
        <v>#NUM!</v>
      </c>
      <c r="AC85" s="14" t="s">
        <v>3</v>
      </c>
      <c r="AD85" s="10" t="e">
        <f>VLOOKUP(B85,prot!A:H,8,FALSE)</f>
        <v>#N/A</v>
      </c>
      <c r="AE85" s="15" t="b">
        <f>ISERROR(AD85)</f>
        <v>1</v>
      </c>
      <c r="AF85" s="16">
        <f>IF(AE85,0,AD85)</f>
        <v>0</v>
      </c>
    </row>
    <row r="86" spans="1:32" ht="12.75" customHeight="1">
      <c r="A86" s="22">
        <v>12</v>
      </c>
      <c r="B86" s="26" t="s">
        <v>13</v>
      </c>
      <c r="C86" s="10">
        <v>33</v>
      </c>
      <c r="D86" s="10">
        <v>32</v>
      </c>
      <c r="E86" s="10">
        <v>28</v>
      </c>
      <c r="F86" s="10">
        <v>29</v>
      </c>
      <c r="G86" s="10" t="s">
        <v>5</v>
      </c>
      <c r="H86" s="10" t="s">
        <v>5</v>
      </c>
      <c r="I86" s="10"/>
      <c r="J86" s="10"/>
      <c r="K86" s="10"/>
      <c r="L86" s="10"/>
      <c r="M86" s="10"/>
      <c r="N86" s="10"/>
      <c r="O86" s="10"/>
      <c r="P86" s="10"/>
      <c r="Q86" s="10"/>
      <c r="R86" s="10">
        <f>SUM(C86:Q86)</f>
        <v>122</v>
      </c>
      <c r="S86" s="21">
        <f>SUMIF(U86:AB86,"&gt;0")</f>
        <v>122</v>
      </c>
      <c r="T86" s="17">
        <f>IF(AF86=0,"",AF86)</f>
      </c>
      <c r="U86" s="13">
        <f t="shared" si="1"/>
        <v>33</v>
      </c>
      <c r="V86" s="13">
        <f t="shared" si="2"/>
        <v>32</v>
      </c>
      <c r="W86" s="13">
        <f t="shared" si="3"/>
        <v>29</v>
      </c>
      <c r="X86" s="13">
        <f t="shared" si="4"/>
        <v>28</v>
      </c>
      <c r="Y86" s="13" t="e">
        <f t="shared" si="5"/>
        <v>#NUM!</v>
      </c>
      <c r="Z86" s="13" t="e">
        <f t="shared" si="6"/>
        <v>#NUM!</v>
      </c>
      <c r="AA86" s="13" t="e">
        <f t="shared" si="7"/>
        <v>#NUM!</v>
      </c>
      <c r="AB86" s="13" t="e">
        <f t="shared" si="8"/>
        <v>#NUM!</v>
      </c>
      <c r="AC86" s="14" t="s">
        <v>3</v>
      </c>
      <c r="AD86" s="10" t="e">
        <f>VLOOKUP(B86,prot!A:H,8,FALSE)</f>
        <v>#N/A</v>
      </c>
      <c r="AE86" s="15" t="b">
        <f>ISERROR(AD86)</f>
        <v>1</v>
      </c>
      <c r="AF86" s="16">
        <f>IF(AE86,0,AD86)</f>
        <v>0</v>
      </c>
    </row>
    <row r="87" spans="1:32" ht="12.75" customHeight="1">
      <c r="A87" s="22">
        <v>13</v>
      </c>
      <c r="B87" s="26" t="s">
        <v>21</v>
      </c>
      <c r="C87" s="10">
        <v>23</v>
      </c>
      <c r="D87" s="10">
        <v>18</v>
      </c>
      <c r="E87" s="10" t="s">
        <v>5</v>
      </c>
      <c r="F87" s="10">
        <v>18</v>
      </c>
      <c r="G87" s="10">
        <v>26</v>
      </c>
      <c r="H87" s="10">
        <v>27</v>
      </c>
      <c r="I87" s="10"/>
      <c r="J87" s="10"/>
      <c r="K87" s="10"/>
      <c r="L87" s="10"/>
      <c r="M87" s="10"/>
      <c r="N87" s="10"/>
      <c r="O87" s="10"/>
      <c r="P87" s="10"/>
      <c r="Q87" s="10"/>
      <c r="R87" s="10">
        <f>SUM(C87:Q87)</f>
        <v>112</v>
      </c>
      <c r="S87" s="21">
        <f>SUMIF(U87:AB87,"&gt;0")</f>
        <v>112</v>
      </c>
      <c r="T87" s="17">
        <f>IF(AF87=0,"",AF87)</f>
        <v>26</v>
      </c>
      <c r="U87" s="13">
        <f t="shared" si="1"/>
        <v>27</v>
      </c>
      <c r="V87" s="13">
        <f t="shared" si="2"/>
        <v>26</v>
      </c>
      <c r="W87" s="13">
        <f t="shared" si="3"/>
        <v>23</v>
      </c>
      <c r="X87" s="13">
        <f t="shared" si="4"/>
        <v>18</v>
      </c>
      <c r="Y87" s="13">
        <f t="shared" si="5"/>
        <v>18</v>
      </c>
      <c r="Z87" s="13" t="e">
        <f t="shared" si="6"/>
        <v>#NUM!</v>
      </c>
      <c r="AA87" s="13" t="e">
        <f t="shared" si="7"/>
        <v>#NUM!</v>
      </c>
      <c r="AB87" s="13" t="e">
        <f t="shared" si="8"/>
        <v>#NUM!</v>
      </c>
      <c r="AC87" s="14" t="s">
        <v>3</v>
      </c>
      <c r="AD87" s="10">
        <f>VLOOKUP(B87,prot!A:H,8,FALSE)</f>
        <v>26</v>
      </c>
      <c r="AE87" s="15" t="b">
        <f>ISERROR(AD87)</f>
        <v>0</v>
      </c>
      <c r="AF87" s="16">
        <f aca="true" t="shared" si="17" ref="AF87:AF92">IF(AE87,0,AD87)</f>
        <v>26</v>
      </c>
    </row>
    <row r="88" spans="1:32" ht="12.75" customHeight="1">
      <c r="A88" s="22">
        <v>14</v>
      </c>
      <c r="B88" s="26" t="s">
        <v>27</v>
      </c>
      <c r="C88" s="10">
        <v>12</v>
      </c>
      <c r="D88" s="12">
        <v>11</v>
      </c>
      <c r="E88" s="28">
        <v>21</v>
      </c>
      <c r="F88" s="10">
        <v>21</v>
      </c>
      <c r="G88" s="10">
        <v>21</v>
      </c>
      <c r="H88" s="10">
        <v>24</v>
      </c>
      <c r="I88" s="10"/>
      <c r="J88" s="12"/>
      <c r="K88" s="12"/>
      <c r="L88" s="12"/>
      <c r="M88" s="12"/>
      <c r="N88" s="12"/>
      <c r="O88" s="10"/>
      <c r="P88" s="10"/>
      <c r="Q88" s="10"/>
      <c r="R88" s="10">
        <f>SUM(C88:Q88)</f>
        <v>110</v>
      </c>
      <c r="S88" s="21">
        <f>SUMIF(U88:AB88,"&gt;0")</f>
        <v>110</v>
      </c>
      <c r="T88" s="17">
        <f>IF(AF88=0,"",AF88)</f>
        <v>21</v>
      </c>
      <c r="U88" s="13">
        <f t="shared" si="1"/>
        <v>24</v>
      </c>
      <c r="V88" s="13">
        <f t="shared" si="2"/>
        <v>21</v>
      </c>
      <c r="W88" s="13">
        <f t="shared" si="3"/>
        <v>21</v>
      </c>
      <c r="X88" s="13">
        <f t="shared" si="4"/>
        <v>21</v>
      </c>
      <c r="Y88" s="13">
        <f t="shared" si="5"/>
        <v>12</v>
      </c>
      <c r="Z88" s="13">
        <f t="shared" si="6"/>
        <v>11</v>
      </c>
      <c r="AA88" s="13" t="e">
        <f t="shared" si="7"/>
        <v>#NUM!</v>
      </c>
      <c r="AB88" s="13" t="e">
        <f t="shared" si="8"/>
        <v>#NUM!</v>
      </c>
      <c r="AC88" s="14" t="s">
        <v>3</v>
      </c>
      <c r="AD88" s="10">
        <f>VLOOKUP(B88,prot!A:H,8,FALSE)</f>
        <v>21</v>
      </c>
      <c r="AE88" s="15" t="b">
        <f>ISERROR(AD88)</f>
        <v>0</v>
      </c>
      <c r="AF88" s="16">
        <f t="shared" si="17"/>
        <v>21</v>
      </c>
    </row>
    <row r="89" spans="1:32" ht="12.75" customHeight="1">
      <c r="A89" s="22">
        <v>15</v>
      </c>
      <c r="B89" s="26" t="s">
        <v>116</v>
      </c>
      <c r="C89" s="10">
        <v>16</v>
      </c>
      <c r="D89" s="12">
        <v>20</v>
      </c>
      <c r="E89" s="10">
        <v>22</v>
      </c>
      <c r="F89" s="10">
        <v>14</v>
      </c>
      <c r="G89" s="10">
        <v>22</v>
      </c>
      <c r="H89" s="12">
        <v>15</v>
      </c>
      <c r="I89" s="10"/>
      <c r="J89" s="10"/>
      <c r="K89" s="10"/>
      <c r="L89" s="10"/>
      <c r="M89" s="10"/>
      <c r="N89" s="10"/>
      <c r="O89" s="10"/>
      <c r="P89" s="10"/>
      <c r="Q89" s="10"/>
      <c r="R89" s="10">
        <f>SUM(C89:Q89)</f>
        <v>109</v>
      </c>
      <c r="S89" s="21">
        <f>SUMIF(U89:AB89,"&gt;0")</f>
        <v>109</v>
      </c>
      <c r="T89" s="17">
        <f>IF(AF89=0,"",AF89)</f>
        <v>22</v>
      </c>
      <c r="U89" s="13">
        <f t="shared" si="1"/>
        <v>22</v>
      </c>
      <c r="V89" s="13">
        <f t="shared" si="2"/>
        <v>22</v>
      </c>
      <c r="W89" s="13">
        <f t="shared" si="3"/>
        <v>20</v>
      </c>
      <c r="X89" s="13">
        <f t="shared" si="4"/>
        <v>16</v>
      </c>
      <c r="Y89" s="13">
        <f t="shared" si="5"/>
        <v>15</v>
      </c>
      <c r="Z89" s="13">
        <f t="shared" si="6"/>
        <v>14</v>
      </c>
      <c r="AA89" s="13" t="e">
        <f t="shared" si="7"/>
        <v>#NUM!</v>
      </c>
      <c r="AB89" s="13" t="e">
        <f t="shared" si="8"/>
        <v>#NUM!</v>
      </c>
      <c r="AC89" s="14" t="s">
        <v>3</v>
      </c>
      <c r="AD89" s="10">
        <f>VLOOKUP(B89,prot!A:H,8,FALSE)</f>
        <v>22</v>
      </c>
      <c r="AE89" s="15" t="b">
        <f>ISERROR(AD89)</f>
        <v>0</v>
      </c>
      <c r="AF89" s="16">
        <f t="shared" si="17"/>
        <v>22</v>
      </c>
    </row>
    <row r="90" spans="1:32" ht="12.75" customHeight="1">
      <c r="A90" s="22">
        <v>16</v>
      </c>
      <c r="B90" s="26" t="s">
        <v>15</v>
      </c>
      <c r="C90" s="10">
        <v>25</v>
      </c>
      <c r="D90" s="10">
        <v>22</v>
      </c>
      <c r="E90" s="10" t="s">
        <v>5</v>
      </c>
      <c r="F90" s="10" t="s">
        <v>5</v>
      </c>
      <c r="G90" s="10">
        <v>24</v>
      </c>
      <c r="H90" s="10">
        <v>35</v>
      </c>
      <c r="I90" s="10"/>
      <c r="J90" s="10"/>
      <c r="K90" s="10"/>
      <c r="L90" s="10"/>
      <c r="M90" s="10"/>
      <c r="N90" s="10"/>
      <c r="O90" s="10"/>
      <c r="P90" s="10"/>
      <c r="Q90" s="10"/>
      <c r="R90" s="10">
        <f>SUM(C90:Q90)</f>
        <v>106</v>
      </c>
      <c r="S90" s="21">
        <f>SUMIF(U90:AB90,"&gt;0")</f>
        <v>106</v>
      </c>
      <c r="T90" s="17">
        <f>IF(AF90=0,"",AF90)</f>
        <v>24</v>
      </c>
      <c r="U90" s="13">
        <f t="shared" si="1"/>
        <v>35</v>
      </c>
      <c r="V90" s="13">
        <f t="shared" si="2"/>
        <v>25</v>
      </c>
      <c r="W90" s="13">
        <f t="shared" si="3"/>
        <v>24</v>
      </c>
      <c r="X90" s="13">
        <f t="shared" si="4"/>
        <v>22</v>
      </c>
      <c r="Y90" s="13" t="e">
        <f t="shared" si="5"/>
        <v>#NUM!</v>
      </c>
      <c r="Z90" s="13" t="e">
        <f t="shared" si="6"/>
        <v>#NUM!</v>
      </c>
      <c r="AA90" s="13" t="e">
        <f t="shared" si="7"/>
        <v>#NUM!</v>
      </c>
      <c r="AB90" s="13" t="e">
        <f t="shared" si="8"/>
        <v>#NUM!</v>
      </c>
      <c r="AC90" s="14" t="s">
        <v>3</v>
      </c>
      <c r="AD90" s="10">
        <f>VLOOKUP(B90,prot!A:H,8,FALSE)</f>
        <v>24</v>
      </c>
      <c r="AE90" s="15" t="b">
        <f>ISERROR(AD90)</f>
        <v>0</v>
      </c>
      <c r="AF90" s="16">
        <f t="shared" si="17"/>
        <v>24</v>
      </c>
    </row>
    <row r="91" spans="1:32" ht="12.75" customHeight="1">
      <c r="A91" s="22">
        <v>17</v>
      </c>
      <c r="B91" s="26" t="s">
        <v>17</v>
      </c>
      <c r="C91" s="10">
        <v>26</v>
      </c>
      <c r="D91" s="10">
        <v>30</v>
      </c>
      <c r="E91" s="10" t="s">
        <v>5</v>
      </c>
      <c r="F91" s="10" t="s">
        <v>5</v>
      </c>
      <c r="G91" s="10" t="s">
        <v>5</v>
      </c>
      <c r="H91" s="10">
        <v>33</v>
      </c>
      <c r="I91" s="10"/>
      <c r="J91" s="10"/>
      <c r="K91" s="10"/>
      <c r="L91" s="10"/>
      <c r="M91" s="10"/>
      <c r="N91" s="10"/>
      <c r="O91" s="10"/>
      <c r="P91" s="10"/>
      <c r="Q91" s="10"/>
      <c r="R91" s="10">
        <f>SUM(C91:Q91)</f>
        <v>89</v>
      </c>
      <c r="S91" s="21">
        <f>SUMIF(U91:AB91,"&gt;0")</f>
        <v>89</v>
      </c>
      <c r="T91" s="17">
        <f>IF(AF91=0,"",AF91)</f>
      </c>
      <c r="U91" s="13">
        <f t="shared" si="1"/>
        <v>33</v>
      </c>
      <c r="V91" s="13">
        <f t="shared" si="2"/>
        <v>30</v>
      </c>
      <c r="W91" s="13">
        <f t="shared" si="3"/>
        <v>26</v>
      </c>
      <c r="X91" s="13" t="e">
        <f t="shared" si="4"/>
        <v>#NUM!</v>
      </c>
      <c r="Y91" s="13" t="e">
        <f t="shared" si="5"/>
        <v>#NUM!</v>
      </c>
      <c r="Z91" s="13" t="e">
        <f t="shared" si="6"/>
        <v>#NUM!</v>
      </c>
      <c r="AA91" s="13" t="e">
        <f t="shared" si="7"/>
        <v>#NUM!</v>
      </c>
      <c r="AB91" s="13" t="e">
        <f t="shared" si="8"/>
        <v>#NUM!</v>
      </c>
      <c r="AC91" s="14" t="s">
        <v>3</v>
      </c>
      <c r="AD91" s="10" t="e">
        <f>VLOOKUP(B91,prot!A:H,8,FALSE)</f>
        <v>#N/A</v>
      </c>
      <c r="AE91" s="15" t="b">
        <f>ISERROR(AD91)</f>
        <v>1</v>
      </c>
      <c r="AF91" s="16">
        <f t="shared" si="17"/>
        <v>0</v>
      </c>
    </row>
    <row r="92" spans="1:32" ht="12.75" customHeight="1">
      <c r="A92" s="22">
        <v>18</v>
      </c>
      <c r="B92" s="26" t="s">
        <v>26</v>
      </c>
      <c r="C92" s="10">
        <v>3</v>
      </c>
      <c r="D92" s="10">
        <v>14</v>
      </c>
      <c r="E92" s="10">
        <v>19</v>
      </c>
      <c r="F92" s="10">
        <v>17</v>
      </c>
      <c r="G92" s="10">
        <v>16</v>
      </c>
      <c r="H92" s="10">
        <v>16</v>
      </c>
      <c r="I92" s="10"/>
      <c r="J92" s="10"/>
      <c r="K92" s="10"/>
      <c r="L92" s="10"/>
      <c r="M92" s="10"/>
      <c r="N92" s="10"/>
      <c r="O92" s="10"/>
      <c r="P92" s="10"/>
      <c r="Q92" s="10"/>
      <c r="R92" s="10">
        <f>SUM(C92:Q92)</f>
        <v>85</v>
      </c>
      <c r="S92" s="21">
        <f>SUMIF(U92:AB92,"&gt;0")</f>
        <v>85</v>
      </c>
      <c r="T92" s="17">
        <f>IF(AF92=0,"",AF92)</f>
        <v>16</v>
      </c>
      <c r="U92" s="13">
        <f t="shared" si="1"/>
        <v>19</v>
      </c>
      <c r="V92" s="13">
        <f t="shared" si="2"/>
        <v>17</v>
      </c>
      <c r="W92" s="13">
        <f t="shared" si="3"/>
        <v>16</v>
      </c>
      <c r="X92" s="13">
        <f t="shared" si="4"/>
        <v>16</v>
      </c>
      <c r="Y92" s="13">
        <f t="shared" si="5"/>
        <v>14</v>
      </c>
      <c r="Z92" s="13">
        <f t="shared" si="6"/>
        <v>3</v>
      </c>
      <c r="AA92" s="13" t="e">
        <f t="shared" si="7"/>
        <v>#NUM!</v>
      </c>
      <c r="AB92" s="13" t="e">
        <f t="shared" si="8"/>
        <v>#NUM!</v>
      </c>
      <c r="AC92" s="14" t="s">
        <v>3</v>
      </c>
      <c r="AD92" s="10">
        <f>VLOOKUP(B92,prot!A:H,8,FALSE)</f>
        <v>16</v>
      </c>
      <c r="AE92" s="15" t="b">
        <f>ISERROR(AD92)</f>
        <v>0</v>
      </c>
      <c r="AF92" s="16">
        <f t="shared" si="17"/>
        <v>16</v>
      </c>
    </row>
    <row r="93" spans="1:32" ht="12.75" customHeight="1">
      <c r="A93" s="22">
        <v>19</v>
      </c>
      <c r="B93" s="26" t="s">
        <v>24</v>
      </c>
      <c r="C93" s="10">
        <v>7</v>
      </c>
      <c r="D93" s="10">
        <v>7</v>
      </c>
      <c r="E93" s="10">
        <v>16</v>
      </c>
      <c r="F93" s="10">
        <v>12</v>
      </c>
      <c r="G93" s="10">
        <v>9</v>
      </c>
      <c r="H93" s="10">
        <v>32</v>
      </c>
      <c r="I93" s="10"/>
      <c r="J93" s="10"/>
      <c r="K93" s="10"/>
      <c r="L93" s="10"/>
      <c r="M93" s="10"/>
      <c r="N93" s="10"/>
      <c r="O93" s="10"/>
      <c r="P93" s="10"/>
      <c r="Q93" s="10"/>
      <c r="R93" s="10">
        <f>SUM(C93:Q93)</f>
        <v>83</v>
      </c>
      <c r="S93" s="21">
        <f>SUMIF(U93:AB93,"&gt;0")</f>
        <v>83</v>
      </c>
      <c r="T93" s="17">
        <f>IF(AF93=0,"",AF93)</f>
        <v>9</v>
      </c>
      <c r="U93" s="13">
        <f t="shared" si="1"/>
        <v>32</v>
      </c>
      <c r="V93" s="13">
        <f t="shared" si="2"/>
        <v>16</v>
      </c>
      <c r="W93" s="13">
        <f t="shared" si="3"/>
        <v>12</v>
      </c>
      <c r="X93" s="13">
        <f t="shared" si="4"/>
        <v>9</v>
      </c>
      <c r="Y93" s="13">
        <f t="shared" si="5"/>
        <v>7</v>
      </c>
      <c r="Z93" s="13">
        <f t="shared" si="6"/>
        <v>7</v>
      </c>
      <c r="AA93" s="13" t="e">
        <f t="shared" si="7"/>
        <v>#NUM!</v>
      </c>
      <c r="AB93" s="13" t="e">
        <f t="shared" si="8"/>
        <v>#NUM!</v>
      </c>
      <c r="AC93" s="14" t="s">
        <v>3</v>
      </c>
      <c r="AD93" s="10">
        <f>VLOOKUP(B93,prot!A:H,8,FALSE)</f>
        <v>9</v>
      </c>
      <c r="AE93" s="15" t="b">
        <f aca="true" t="shared" si="18" ref="AE93:AE100">ISERROR(AD93)</f>
        <v>0</v>
      </c>
      <c r="AF93" s="16">
        <f aca="true" t="shared" si="19" ref="AF93:AF100">IF(AE93,0,AD93)</f>
        <v>9</v>
      </c>
    </row>
    <row r="94" spans="1:32" ht="12.75" customHeight="1">
      <c r="A94" s="22">
        <v>20</v>
      </c>
      <c r="B94" s="26" t="s">
        <v>19</v>
      </c>
      <c r="C94" s="10">
        <v>20</v>
      </c>
      <c r="D94" s="10">
        <v>15</v>
      </c>
      <c r="E94" s="10">
        <v>20</v>
      </c>
      <c r="F94" s="10">
        <v>22</v>
      </c>
      <c r="G94" s="10" t="s">
        <v>5</v>
      </c>
      <c r="H94" s="10" t="s">
        <v>5</v>
      </c>
      <c r="I94" s="10"/>
      <c r="J94" s="10"/>
      <c r="K94" s="10"/>
      <c r="L94" s="10"/>
      <c r="M94" s="10"/>
      <c r="N94" s="10"/>
      <c r="O94" s="10"/>
      <c r="P94" s="10"/>
      <c r="Q94" s="10"/>
      <c r="R94" s="10">
        <f>SUM(C94:Q94)</f>
        <v>77</v>
      </c>
      <c r="S94" s="21">
        <f>SUMIF(U94:AB94,"&gt;0")</f>
        <v>77</v>
      </c>
      <c r="T94" s="17">
        <f>IF(AF94=0,"",AF94)</f>
      </c>
      <c r="U94" s="13">
        <f t="shared" si="1"/>
        <v>22</v>
      </c>
      <c r="V94" s="13">
        <f t="shared" si="2"/>
        <v>20</v>
      </c>
      <c r="W94" s="13">
        <f t="shared" si="3"/>
        <v>20</v>
      </c>
      <c r="X94" s="13">
        <f t="shared" si="4"/>
        <v>15</v>
      </c>
      <c r="Y94" s="13" t="e">
        <f t="shared" si="5"/>
        <v>#NUM!</v>
      </c>
      <c r="Z94" s="13" t="e">
        <f t="shared" si="6"/>
        <v>#NUM!</v>
      </c>
      <c r="AA94" s="13" t="e">
        <f t="shared" si="7"/>
        <v>#NUM!</v>
      </c>
      <c r="AB94" s="13" t="e">
        <f t="shared" si="8"/>
        <v>#NUM!</v>
      </c>
      <c r="AC94" s="14" t="s">
        <v>3</v>
      </c>
      <c r="AD94" s="10" t="e">
        <f>VLOOKUP(B94,prot!A:H,8,FALSE)</f>
        <v>#N/A</v>
      </c>
      <c r="AE94" s="15" t="b">
        <f t="shared" si="18"/>
        <v>1</v>
      </c>
      <c r="AF94" s="16">
        <f t="shared" si="19"/>
        <v>0</v>
      </c>
    </row>
    <row r="95" spans="1:32" ht="12.75" customHeight="1">
      <c r="A95" s="22">
        <v>21</v>
      </c>
      <c r="B95" s="26" t="s">
        <v>39</v>
      </c>
      <c r="C95" s="10">
        <v>6</v>
      </c>
      <c r="D95" s="10">
        <v>9</v>
      </c>
      <c r="E95" s="10">
        <v>15</v>
      </c>
      <c r="F95" s="10">
        <v>16</v>
      </c>
      <c r="G95" s="10">
        <v>15</v>
      </c>
      <c r="H95" s="10">
        <v>11</v>
      </c>
      <c r="I95" s="10"/>
      <c r="J95" s="10"/>
      <c r="K95" s="10"/>
      <c r="L95" s="10"/>
      <c r="M95" s="10"/>
      <c r="N95" s="10"/>
      <c r="O95" s="10"/>
      <c r="P95" s="10"/>
      <c r="Q95" s="10"/>
      <c r="R95" s="10">
        <f>SUM(C95:Q95)</f>
        <v>72</v>
      </c>
      <c r="S95" s="21">
        <f>SUMIF(U95:AB95,"&gt;0")</f>
        <v>72</v>
      </c>
      <c r="T95" s="17">
        <f>IF(AF95=0,"",AF95)</f>
        <v>15</v>
      </c>
      <c r="U95" s="13">
        <f t="shared" si="1"/>
        <v>16</v>
      </c>
      <c r="V95" s="13">
        <f t="shared" si="2"/>
        <v>15</v>
      </c>
      <c r="W95" s="13">
        <f t="shared" si="3"/>
        <v>15</v>
      </c>
      <c r="X95" s="13">
        <f t="shared" si="4"/>
        <v>11</v>
      </c>
      <c r="Y95" s="13">
        <f t="shared" si="5"/>
        <v>9</v>
      </c>
      <c r="Z95" s="13">
        <f t="shared" si="6"/>
        <v>6</v>
      </c>
      <c r="AA95" s="13" t="e">
        <f t="shared" si="7"/>
        <v>#NUM!</v>
      </c>
      <c r="AB95" s="13" t="e">
        <f t="shared" si="8"/>
        <v>#NUM!</v>
      </c>
      <c r="AC95" s="14" t="s">
        <v>3</v>
      </c>
      <c r="AD95" s="10">
        <f>VLOOKUP(B95,prot!A:H,8,FALSE)</f>
        <v>15</v>
      </c>
      <c r="AE95" s="15" t="b">
        <f t="shared" si="18"/>
        <v>0</v>
      </c>
      <c r="AF95" s="16">
        <f t="shared" si="19"/>
        <v>15</v>
      </c>
    </row>
    <row r="96" spans="1:32" ht="12.75" customHeight="1">
      <c r="A96" s="22">
        <v>22</v>
      </c>
      <c r="B96" s="26" t="s">
        <v>196</v>
      </c>
      <c r="C96" s="10"/>
      <c r="D96" s="10"/>
      <c r="E96" s="10"/>
      <c r="F96" s="10"/>
      <c r="G96" s="10">
        <v>40</v>
      </c>
      <c r="H96" s="10">
        <v>30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21">
        <f>SUMIF(U96:AB96,"&gt;0")</f>
        <v>70</v>
      </c>
      <c r="T96" s="17">
        <f>IF(AF96=0,"",AF96)</f>
        <v>40</v>
      </c>
      <c r="U96" s="13">
        <f t="shared" si="1"/>
        <v>40</v>
      </c>
      <c r="V96" s="13">
        <f t="shared" si="2"/>
        <v>30</v>
      </c>
      <c r="W96" s="13" t="e">
        <f t="shared" si="3"/>
        <v>#NUM!</v>
      </c>
      <c r="X96" s="13" t="e">
        <f t="shared" si="4"/>
        <v>#NUM!</v>
      </c>
      <c r="Y96" s="13" t="e">
        <f t="shared" si="5"/>
        <v>#NUM!</v>
      </c>
      <c r="Z96" s="13" t="e">
        <f t="shared" si="6"/>
        <v>#NUM!</v>
      </c>
      <c r="AA96" s="13" t="e">
        <f t="shared" si="7"/>
        <v>#NUM!</v>
      </c>
      <c r="AB96" s="13" t="e">
        <f t="shared" si="8"/>
        <v>#NUM!</v>
      </c>
      <c r="AC96" s="14" t="s">
        <v>3</v>
      </c>
      <c r="AD96" s="10">
        <f>VLOOKUP(B96,prot!A:H,8,FALSE)</f>
        <v>40</v>
      </c>
      <c r="AE96" s="15" t="b">
        <f t="shared" si="18"/>
        <v>0</v>
      </c>
      <c r="AF96" s="16">
        <f t="shared" si="19"/>
        <v>40</v>
      </c>
    </row>
    <row r="97" spans="1:32" ht="12.75" customHeight="1">
      <c r="A97" s="22">
        <v>23</v>
      </c>
      <c r="B97" s="26" t="s">
        <v>112</v>
      </c>
      <c r="C97" s="10">
        <v>22</v>
      </c>
      <c r="D97" s="10">
        <v>21</v>
      </c>
      <c r="E97" s="10" t="s">
        <v>5</v>
      </c>
      <c r="F97" s="10">
        <v>24</v>
      </c>
      <c r="G97" s="10" t="s">
        <v>5</v>
      </c>
      <c r="H97" s="10" t="s">
        <v>5</v>
      </c>
      <c r="I97" s="10"/>
      <c r="J97" s="10"/>
      <c r="K97" s="10"/>
      <c r="L97" s="10"/>
      <c r="M97" s="10"/>
      <c r="N97" s="10"/>
      <c r="O97" s="10"/>
      <c r="P97" s="10"/>
      <c r="Q97" s="10"/>
      <c r="R97" s="10">
        <f>SUM(C97:Q97)</f>
        <v>67</v>
      </c>
      <c r="S97" s="21">
        <f>SUMIF(U97:AB97,"&gt;0")</f>
        <v>67</v>
      </c>
      <c r="T97" s="17">
        <f>IF(AF97=0,"",AF97)</f>
      </c>
      <c r="U97" s="13">
        <f t="shared" si="1"/>
        <v>24</v>
      </c>
      <c r="V97" s="13">
        <f t="shared" si="2"/>
        <v>22</v>
      </c>
      <c r="W97" s="13">
        <f t="shared" si="3"/>
        <v>21</v>
      </c>
      <c r="X97" s="13" t="e">
        <f t="shared" si="4"/>
        <v>#NUM!</v>
      </c>
      <c r="Y97" s="13" t="e">
        <f t="shared" si="5"/>
        <v>#NUM!</v>
      </c>
      <c r="Z97" s="13" t="e">
        <f t="shared" si="6"/>
        <v>#NUM!</v>
      </c>
      <c r="AA97" s="13" t="e">
        <f t="shared" si="7"/>
        <v>#NUM!</v>
      </c>
      <c r="AB97" s="13" t="e">
        <f t="shared" si="8"/>
        <v>#NUM!</v>
      </c>
      <c r="AC97" s="14" t="s">
        <v>3</v>
      </c>
      <c r="AD97" s="10" t="e">
        <f>VLOOKUP(B97,prot!A:H,8,FALSE)</f>
        <v>#N/A</v>
      </c>
      <c r="AE97" s="15" t="b">
        <f t="shared" si="18"/>
        <v>1</v>
      </c>
      <c r="AF97" s="16">
        <f t="shared" si="19"/>
        <v>0</v>
      </c>
    </row>
    <row r="98" spans="1:32" ht="12.75" customHeight="1">
      <c r="A98" s="22">
        <v>24</v>
      </c>
      <c r="B98" s="26" t="s">
        <v>124</v>
      </c>
      <c r="C98" s="10">
        <v>2</v>
      </c>
      <c r="D98" s="10">
        <v>16</v>
      </c>
      <c r="E98" s="10" t="s">
        <v>5</v>
      </c>
      <c r="F98" s="10" t="s">
        <v>5</v>
      </c>
      <c r="G98" s="10">
        <v>25</v>
      </c>
      <c r="H98" s="10">
        <v>21</v>
      </c>
      <c r="I98" s="10"/>
      <c r="J98" s="10"/>
      <c r="K98" s="10"/>
      <c r="L98" s="10"/>
      <c r="M98" s="10"/>
      <c r="N98" s="10"/>
      <c r="O98" s="10"/>
      <c r="P98" s="10"/>
      <c r="Q98" s="10"/>
      <c r="R98" s="10">
        <f>SUM(C98:Q98)</f>
        <v>64</v>
      </c>
      <c r="S98" s="21">
        <f>SUMIF(U98:AB98,"&gt;0")</f>
        <v>64</v>
      </c>
      <c r="T98" s="17">
        <f>IF(AF98=0,"",AF98)</f>
        <v>25</v>
      </c>
      <c r="U98" s="13">
        <f t="shared" si="1"/>
        <v>25</v>
      </c>
      <c r="V98" s="13">
        <f t="shared" si="2"/>
        <v>21</v>
      </c>
      <c r="W98" s="13">
        <f t="shared" si="3"/>
        <v>16</v>
      </c>
      <c r="X98" s="13">
        <f t="shared" si="4"/>
        <v>2</v>
      </c>
      <c r="Y98" s="13" t="e">
        <f t="shared" si="5"/>
        <v>#NUM!</v>
      </c>
      <c r="Z98" s="13" t="e">
        <f t="shared" si="6"/>
        <v>#NUM!</v>
      </c>
      <c r="AA98" s="13" t="e">
        <f t="shared" si="7"/>
        <v>#NUM!</v>
      </c>
      <c r="AB98" s="13" t="e">
        <f t="shared" si="8"/>
        <v>#NUM!</v>
      </c>
      <c r="AC98" s="14" t="s">
        <v>3</v>
      </c>
      <c r="AD98" s="10">
        <f>VLOOKUP(B98,prot!A:H,8,FALSE)</f>
        <v>25</v>
      </c>
      <c r="AE98" s="15" t="b">
        <f t="shared" si="18"/>
        <v>0</v>
      </c>
      <c r="AF98" s="16">
        <f t="shared" si="19"/>
        <v>25</v>
      </c>
    </row>
    <row r="99" spans="1:32" ht="12.75" customHeight="1">
      <c r="A99" s="22">
        <v>25</v>
      </c>
      <c r="B99" s="26" t="s">
        <v>114</v>
      </c>
      <c r="C99" s="10">
        <v>19</v>
      </c>
      <c r="D99" s="10">
        <v>23</v>
      </c>
      <c r="E99" s="10" t="s">
        <v>5</v>
      </c>
      <c r="F99" s="10">
        <v>20</v>
      </c>
      <c r="G99" s="10" t="s">
        <v>5</v>
      </c>
      <c r="H99" s="10" t="s">
        <v>5</v>
      </c>
      <c r="I99" s="10"/>
      <c r="J99" s="10"/>
      <c r="K99" s="10"/>
      <c r="L99" s="10"/>
      <c r="M99" s="10"/>
      <c r="N99" s="10"/>
      <c r="O99" s="10"/>
      <c r="P99" s="10"/>
      <c r="Q99" s="10"/>
      <c r="R99" s="10">
        <f>SUM(C99:Q99)</f>
        <v>62</v>
      </c>
      <c r="S99" s="21">
        <f>SUMIF(U99:AB99,"&gt;0")</f>
        <v>62</v>
      </c>
      <c r="T99" s="17">
        <f>IF(AF99=0,"",AF99)</f>
      </c>
      <c r="U99" s="13">
        <f t="shared" si="1"/>
        <v>23</v>
      </c>
      <c r="V99" s="13">
        <f t="shared" si="2"/>
        <v>20</v>
      </c>
      <c r="W99" s="13">
        <f t="shared" si="3"/>
        <v>19</v>
      </c>
      <c r="X99" s="13" t="e">
        <f t="shared" si="4"/>
        <v>#NUM!</v>
      </c>
      <c r="Y99" s="13" t="e">
        <f t="shared" si="5"/>
        <v>#NUM!</v>
      </c>
      <c r="Z99" s="13" t="e">
        <f t="shared" si="6"/>
        <v>#NUM!</v>
      </c>
      <c r="AA99" s="13" t="e">
        <f t="shared" si="7"/>
        <v>#NUM!</v>
      </c>
      <c r="AB99" s="13" t="e">
        <f t="shared" si="8"/>
        <v>#NUM!</v>
      </c>
      <c r="AC99" s="14" t="s">
        <v>3</v>
      </c>
      <c r="AD99" s="10" t="e">
        <f>VLOOKUP(B99,prot!A:H,8,FALSE)</f>
        <v>#N/A</v>
      </c>
      <c r="AE99" s="15" t="b">
        <f t="shared" si="18"/>
        <v>1</v>
      </c>
      <c r="AF99" s="16">
        <f t="shared" si="19"/>
        <v>0</v>
      </c>
    </row>
    <row r="100" spans="1:32" ht="12.75" customHeight="1">
      <c r="A100" s="22">
        <v>26</v>
      </c>
      <c r="B100" s="26" t="s">
        <v>22</v>
      </c>
      <c r="C100" s="10">
        <v>17</v>
      </c>
      <c r="D100" s="10">
        <v>19</v>
      </c>
      <c r="E100" s="10">
        <v>24</v>
      </c>
      <c r="F100" s="10" t="s">
        <v>5</v>
      </c>
      <c r="G100" s="10" t="s">
        <v>5</v>
      </c>
      <c r="H100" s="10" t="s">
        <v>5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f>SUM(C100:Q100)</f>
        <v>60</v>
      </c>
      <c r="S100" s="21">
        <f>SUMIF(U100:AB100,"&gt;0")</f>
        <v>60</v>
      </c>
      <c r="T100" s="17">
        <f>IF(AF100=0,"",AF100)</f>
      </c>
      <c r="U100" s="13">
        <f aca="true" t="shared" si="20" ref="U100:U191">LARGE($C100:$Q100,1)</f>
        <v>24</v>
      </c>
      <c r="V100" s="13">
        <f aca="true" t="shared" si="21" ref="V100:V191">LARGE($C100:$Q100,2)</f>
        <v>19</v>
      </c>
      <c r="W100" s="13">
        <f aca="true" t="shared" si="22" ref="W100:W191">LARGE($C100:$Q100,3)</f>
        <v>17</v>
      </c>
      <c r="X100" s="13" t="e">
        <f aca="true" t="shared" si="23" ref="X100:X191">LARGE($C100:$Q100,4)</f>
        <v>#NUM!</v>
      </c>
      <c r="Y100" s="13" t="e">
        <f aca="true" t="shared" si="24" ref="Y100:Y191">LARGE($C100:$Q100,5)</f>
        <v>#NUM!</v>
      </c>
      <c r="Z100" s="13" t="e">
        <f aca="true" t="shared" si="25" ref="Z100:Z191">LARGE($C100:$Q100,6)</f>
        <v>#NUM!</v>
      </c>
      <c r="AA100" s="13" t="e">
        <f aca="true" t="shared" si="26" ref="AA100:AA191">LARGE($C100:$Q100,7)</f>
        <v>#NUM!</v>
      </c>
      <c r="AB100" s="13" t="e">
        <f aca="true" t="shared" si="27" ref="AB100:AB191">LARGE($C100:$Q100,8)</f>
        <v>#NUM!</v>
      </c>
      <c r="AC100" s="14" t="s">
        <v>3</v>
      </c>
      <c r="AD100" s="10" t="e">
        <f>VLOOKUP(B100,prot!A:H,8,FALSE)</f>
        <v>#N/A</v>
      </c>
      <c r="AE100" s="15" t="b">
        <f t="shared" si="18"/>
        <v>1</v>
      </c>
      <c r="AF100" s="16">
        <f t="shared" si="19"/>
        <v>0</v>
      </c>
    </row>
    <row r="101" spans="1:32" ht="12.75" customHeight="1">
      <c r="A101" s="22">
        <v>27</v>
      </c>
      <c r="B101" s="26" t="s">
        <v>23</v>
      </c>
      <c r="C101" s="10">
        <v>15</v>
      </c>
      <c r="D101" s="10">
        <v>5</v>
      </c>
      <c r="E101" s="10">
        <v>17</v>
      </c>
      <c r="F101" s="10">
        <v>23</v>
      </c>
      <c r="G101" s="10" t="s">
        <v>5</v>
      </c>
      <c r="H101" s="10" t="s">
        <v>5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>
        <f>SUM(C101:Q101)</f>
        <v>60</v>
      </c>
      <c r="S101" s="21">
        <f>SUMIF(U101:AB101,"&gt;0")</f>
        <v>60</v>
      </c>
      <c r="T101" s="17">
        <f>IF(AF101=0,"",AF101)</f>
      </c>
      <c r="U101" s="13">
        <f t="shared" si="20"/>
        <v>23</v>
      </c>
      <c r="V101" s="13">
        <f t="shared" si="21"/>
        <v>17</v>
      </c>
      <c r="W101" s="13">
        <f t="shared" si="22"/>
        <v>15</v>
      </c>
      <c r="X101" s="13">
        <f t="shared" si="23"/>
        <v>5</v>
      </c>
      <c r="Y101" s="13" t="e">
        <f t="shared" si="24"/>
        <v>#NUM!</v>
      </c>
      <c r="Z101" s="13" t="e">
        <f t="shared" si="25"/>
        <v>#NUM!</v>
      </c>
      <c r="AA101" s="13" t="e">
        <f t="shared" si="26"/>
        <v>#NUM!</v>
      </c>
      <c r="AB101" s="13" t="e">
        <f t="shared" si="27"/>
        <v>#NUM!</v>
      </c>
      <c r="AC101" s="14" t="s">
        <v>3</v>
      </c>
      <c r="AD101" s="10" t="e">
        <f>VLOOKUP(B101,prot!A:H,8,FALSE)</f>
        <v>#N/A</v>
      </c>
      <c r="AE101" s="15" t="b">
        <f>ISERROR(AD101)</f>
        <v>1</v>
      </c>
      <c r="AF101" s="16">
        <f>IF(AE101,0,AD101)</f>
        <v>0</v>
      </c>
    </row>
    <row r="102" spans="1:32" ht="12.75" customHeight="1">
      <c r="A102" s="22">
        <v>28</v>
      </c>
      <c r="B102" s="26" t="s">
        <v>25</v>
      </c>
      <c r="C102" s="10">
        <v>10</v>
      </c>
      <c r="D102" s="10">
        <v>10</v>
      </c>
      <c r="E102" s="10">
        <v>23</v>
      </c>
      <c r="F102" s="10" t="s">
        <v>5</v>
      </c>
      <c r="G102" s="10">
        <v>11</v>
      </c>
      <c r="H102" s="10" t="s">
        <v>5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>
        <f>SUM(C102:Q102)</f>
        <v>54</v>
      </c>
      <c r="S102" s="21">
        <f>SUMIF(U102:AB102,"&gt;0")</f>
        <v>54</v>
      </c>
      <c r="T102" s="17">
        <f>IF(AF102=0,"",AF102)</f>
        <v>11</v>
      </c>
      <c r="U102" s="13">
        <f t="shared" si="20"/>
        <v>23</v>
      </c>
      <c r="V102" s="13">
        <f t="shared" si="21"/>
        <v>11</v>
      </c>
      <c r="W102" s="13">
        <f t="shared" si="22"/>
        <v>10</v>
      </c>
      <c r="X102" s="13">
        <f t="shared" si="23"/>
        <v>10</v>
      </c>
      <c r="Y102" s="13" t="e">
        <f t="shared" si="24"/>
        <v>#NUM!</v>
      </c>
      <c r="Z102" s="13" t="e">
        <f t="shared" si="25"/>
        <v>#NUM!</v>
      </c>
      <c r="AA102" s="13" t="e">
        <f t="shared" si="26"/>
        <v>#NUM!</v>
      </c>
      <c r="AB102" s="13" t="e">
        <f t="shared" si="27"/>
        <v>#NUM!</v>
      </c>
      <c r="AC102" s="14" t="s">
        <v>3</v>
      </c>
      <c r="AD102" s="10">
        <f>VLOOKUP(B102,prot!A:H,8,FALSE)</f>
        <v>11</v>
      </c>
      <c r="AE102" s="15" t="b">
        <f>ISERROR(AD102)</f>
        <v>0</v>
      </c>
      <c r="AF102" s="16">
        <f>IF(AE102,0,AD102)</f>
        <v>11</v>
      </c>
    </row>
    <row r="103" spans="1:32" ht="12.75" customHeight="1">
      <c r="A103" s="22">
        <v>29</v>
      </c>
      <c r="B103" s="26" t="s">
        <v>118</v>
      </c>
      <c r="C103" s="10">
        <v>13</v>
      </c>
      <c r="D103" s="10">
        <v>13</v>
      </c>
      <c r="E103" s="10" t="s">
        <v>5</v>
      </c>
      <c r="F103" s="10" t="s">
        <v>5</v>
      </c>
      <c r="G103" s="10">
        <v>28</v>
      </c>
      <c r="H103" s="10" t="s">
        <v>5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>
        <f>SUM(C103:Q103)</f>
        <v>54</v>
      </c>
      <c r="S103" s="21">
        <f>SUMIF(U103:AB103,"&gt;0")</f>
        <v>54</v>
      </c>
      <c r="T103" s="17">
        <f aca="true" t="shared" si="28" ref="T103:T185">IF(AF103=0,"",AF103)</f>
        <v>28</v>
      </c>
      <c r="U103" s="13">
        <f t="shared" si="20"/>
        <v>28</v>
      </c>
      <c r="V103" s="13">
        <f t="shared" si="21"/>
        <v>13</v>
      </c>
      <c r="W103" s="13">
        <f t="shared" si="22"/>
        <v>13</v>
      </c>
      <c r="X103" s="13" t="e">
        <f t="shared" si="23"/>
        <v>#NUM!</v>
      </c>
      <c r="Y103" s="13" t="e">
        <f t="shared" si="24"/>
        <v>#NUM!</v>
      </c>
      <c r="Z103" s="13" t="e">
        <f t="shared" si="25"/>
        <v>#NUM!</v>
      </c>
      <c r="AA103" s="13" t="e">
        <f t="shared" si="26"/>
        <v>#NUM!</v>
      </c>
      <c r="AB103" s="13" t="e">
        <f t="shared" si="27"/>
        <v>#NUM!</v>
      </c>
      <c r="AC103" s="14" t="s">
        <v>3</v>
      </c>
      <c r="AD103" s="10">
        <f>VLOOKUP(B103,prot!A:H,8,FALSE)</f>
        <v>28</v>
      </c>
      <c r="AE103" s="15" t="b">
        <f aca="true" t="shared" si="29" ref="AE103:AE188">ISERROR(AD103)</f>
        <v>0</v>
      </c>
      <c r="AF103" s="16">
        <f aca="true" t="shared" si="30" ref="AF103:AF185">IF(AE103,0,AD103)</f>
        <v>28</v>
      </c>
    </row>
    <row r="104" spans="1:32" ht="12.75" customHeight="1">
      <c r="A104" s="22">
        <v>30</v>
      </c>
      <c r="B104" s="26" t="s">
        <v>127</v>
      </c>
      <c r="C104" s="10"/>
      <c r="D104" s="10">
        <v>3</v>
      </c>
      <c r="E104" s="10" t="s">
        <v>5</v>
      </c>
      <c r="F104" s="10" t="s">
        <v>5</v>
      </c>
      <c r="G104" s="10">
        <v>30</v>
      </c>
      <c r="H104" s="10">
        <v>20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>
        <f>SUM(C104:Q104)</f>
        <v>53</v>
      </c>
      <c r="S104" s="21">
        <f>SUMIF(U104:AB104,"&gt;0")</f>
        <v>53</v>
      </c>
      <c r="T104" s="17">
        <f t="shared" si="28"/>
        <v>30</v>
      </c>
      <c r="U104" s="13">
        <f t="shared" si="20"/>
        <v>30</v>
      </c>
      <c r="V104" s="13">
        <f t="shared" si="21"/>
        <v>20</v>
      </c>
      <c r="W104" s="13">
        <f t="shared" si="22"/>
        <v>3</v>
      </c>
      <c r="X104" s="13" t="e">
        <f t="shared" si="23"/>
        <v>#NUM!</v>
      </c>
      <c r="Y104" s="13" t="e">
        <f t="shared" si="24"/>
        <v>#NUM!</v>
      </c>
      <c r="Z104" s="13" t="e">
        <f t="shared" si="25"/>
        <v>#NUM!</v>
      </c>
      <c r="AA104" s="13" t="e">
        <f t="shared" si="26"/>
        <v>#NUM!</v>
      </c>
      <c r="AB104" s="13" t="e">
        <f t="shared" si="27"/>
        <v>#NUM!</v>
      </c>
      <c r="AC104" s="14" t="s">
        <v>3</v>
      </c>
      <c r="AD104" s="10">
        <f>VLOOKUP(B104,prot!A:H,8,FALSE)</f>
        <v>30</v>
      </c>
      <c r="AE104" s="15" t="b">
        <f t="shared" si="29"/>
        <v>0</v>
      </c>
      <c r="AF104" s="16">
        <f t="shared" si="30"/>
        <v>30</v>
      </c>
    </row>
    <row r="105" spans="1:32" ht="12.75" customHeight="1">
      <c r="A105" s="22">
        <v>31</v>
      </c>
      <c r="B105" s="26" t="s">
        <v>121</v>
      </c>
      <c r="C105" s="10">
        <v>8</v>
      </c>
      <c r="D105" s="10" t="s">
        <v>5</v>
      </c>
      <c r="E105" s="10">
        <v>18</v>
      </c>
      <c r="F105" s="10">
        <v>25</v>
      </c>
      <c r="G105" s="10" t="s">
        <v>5</v>
      </c>
      <c r="H105" s="10" t="s">
        <v>5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>
        <f>SUM(C105:Q105)</f>
        <v>51</v>
      </c>
      <c r="S105" s="21">
        <f>SUMIF(U105:AB105,"&gt;0")</f>
        <v>51</v>
      </c>
      <c r="T105" s="17">
        <f t="shared" si="28"/>
      </c>
      <c r="U105" s="13">
        <f t="shared" si="20"/>
        <v>25</v>
      </c>
      <c r="V105" s="13">
        <f t="shared" si="21"/>
        <v>18</v>
      </c>
      <c r="W105" s="13">
        <f t="shared" si="22"/>
        <v>8</v>
      </c>
      <c r="X105" s="13" t="e">
        <f t="shared" si="23"/>
        <v>#NUM!</v>
      </c>
      <c r="Y105" s="13" t="e">
        <f t="shared" si="24"/>
        <v>#NUM!</v>
      </c>
      <c r="Z105" s="13" t="e">
        <f t="shared" si="25"/>
        <v>#NUM!</v>
      </c>
      <c r="AA105" s="13" t="e">
        <f t="shared" si="26"/>
        <v>#NUM!</v>
      </c>
      <c r="AB105" s="13" t="e">
        <f t="shared" si="27"/>
        <v>#NUM!</v>
      </c>
      <c r="AC105" s="14" t="s">
        <v>3</v>
      </c>
      <c r="AD105" s="10" t="e">
        <f>VLOOKUP(B105,prot!A:H,8,FALSE)</f>
        <v>#N/A</v>
      </c>
      <c r="AE105" s="15" t="b">
        <f t="shared" si="29"/>
        <v>1</v>
      </c>
      <c r="AF105" s="16">
        <f t="shared" si="30"/>
        <v>0</v>
      </c>
    </row>
    <row r="106" spans="1:32" ht="12.75" customHeight="1">
      <c r="A106" s="22">
        <v>32</v>
      </c>
      <c r="B106" s="26" t="s">
        <v>115</v>
      </c>
      <c r="C106" s="10">
        <v>18</v>
      </c>
      <c r="D106" s="10">
        <v>26</v>
      </c>
      <c r="E106" s="10" t="s">
        <v>5</v>
      </c>
      <c r="F106" s="10" t="s">
        <v>5</v>
      </c>
      <c r="G106" s="10" t="s">
        <v>5</v>
      </c>
      <c r="H106" s="10" t="s">
        <v>5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>
        <f>SUM(C106:Q106)</f>
        <v>44</v>
      </c>
      <c r="S106" s="21">
        <f>SUMIF(U106:AB106,"&gt;0")</f>
        <v>44</v>
      </c>
      <c r="T106" s="17">
        <f t="shared" si="28"/>
      </c>
      <c r="U106" s="13">
        <f t="shared" si="20"/>
        <v>26</v>
      </c>
      <c r="V106" s="13">
        <f t="shared" si="21"/>
        <v>18</v>
      </c>
      <c r="W106" s="13" t="e">
        <f t="shared" si="22"/>
        <v>#NUM!</v>
      </c>
      <c r="X106" s="13" t="e">
        <f t="shared" si="23"/>
        <v>#NUM!</v>
      </c>
      <c r="Y106" s="13" t="e">
        <f t="shared" si="24"/>
        <v>#NUM!</v>
      </c>
      <c r="Z106" s="13" t="e">
        <f t="shared" si="25"/>
        <v>#NUM!</v>
      </c>
      <c r="AA106" s="13" t="e">
        <f t="shared" si="26"/>
        <v>#NUM!</v>
      </c>
      <c r="AB106" s="13" t="e">
        <f t="shared" si="27"/>
        <v>#NUM!</v>
      </c>
      <c r="AC106" s="14" t="s">
        <v>3</v>
      </c>
      <c r="AD106" s="10" t="e">
        <f>VLOOKUP(B106,prot!A:H,8,FALSE)</f>
        <v>#N/A</v>
      </c>
      <c r="AE106" s="15" t="b">
        <f t="shared" si="29"/>
        <v>1</v>
      </c>
      <c r="AF106" s="16">
        <f t="shared" si="30"/>
        <v>0</v>
      </c>
    </row>
    <row r="107" spans="1:32" ht="12.75" customHeight="1">
      <c r="A107" s="22">
        <v>33</v>
      </c>
      <c r="B107" s="18" t="s">
        <v>168</v>
      </c>
      <c r="C107" s="10"/>
      <c r="D107" s="10"/>
      <c r="E107" s="10">
        <v>14</v>
      </c>
      <c r="F107" s="10">
        <v>13</v>
      </c>
      <c r="G107" s="10">
        <v>6</v>
      </c>
      <c r="H107" s="10">
        <v>10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>
        <f>SUM(C107:Q107)</f>
        <v>43</v>
      </c>
      <c r="S107" s="21">
        <f>SUMIF(U107:AB107,"&gt;0")</f>
        <v>43</v>
      </c>
      <c r="T107" s="17">
        <f t="shared" si="28"/>
        <v>6</v>
      </c>
      <c r="U107" s="13">
        <f t="shared" si="20"/>
        <v>14</v>
      </c>
      <c r="V107" s="13">
        <f t="shared" si="21"/>
        <v>13</v>
      </c>
      <c r="W107" s="13">
        <f t="shared" si="22"/>
        <v>10</v>
      </c>
      <c r="X107" s="13">
        <f t="shared" si="23"/>
        <v>6</v>
      </c>
      <c r="Y107" s="13" t="e">
        <f t="shared" si="24"/>
        <v>#NUM!</v>
      </c>
      <c r="Z107" s="13" t="e">
        <f t="shared" si="25"/>
        <v>#NUM!</v>
      </c>
      <c r="AA107" s="13" t="e">
        <f t="shared" si="26"/>
        <v>#NUM!</v>
      </c>
      <c r="AB107" s="13" t="e">
        <f t="shared" si="27"/>
        <v>#NUM!</v>
      </c>
      <c r="AC107" s="14" t="s">
        <v>3</v>
      </c>
      <c r="AD107" s="10">
        <f>VLOOKUP(B107,prot!A:H,8,FALSE)</f>
        <v>6</v>
      </c>
      <c r="AE107" s="15" t="b">
        <f t="shared" si="29"/>
        <v>0</v>
      </c>
      <c r="AF107" s="16">
        <f t="shared" si="30"/>
        <v>6</v>
      </c>
    </row>
    <row r="108" spans="1:32" ht="12.75" customHeight="1">
      <c r="A108" s="22">
        <v>34</v>
      </c>
      <c r="B108" s="18" t="s">
        <v>167</v>
      </c>
      <c r="C108" s="10" t="s">
        <v>5</v>
      </c>
      <c r="D108" s="10" t="s">
        <v>5</v>
      </c>
      <c r="E108" s="10">
        <v>26</v>
      </c>
      <c r="F108" s="10">
        <v>15</v>
      </c>
      <c r="G108" s="10" t="s">
        <v>5</v>
      </c>
      <c r="H108" s="10" t="s">
        <v>5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>
        <f>SUM(C108:Q108)</f>
        <v>41</v>
      </c>
      <c r="S108" s="21">
        <f>SUMIF(U108:AB108,"&gt;0")</f>
        <v>41</v>
      </c>
      <c r="T108" s="17">
        <f t="shared" si="28"/>
      </c>
      <c r="U108" s="13">
        <f t="shared" si="20"/>
        <v>26</v>
      </c>
      <c r="V108" s="13">
        <f t="shared" si="21"/>
        <v>15</v>
      </c>
      <c r="W108" s="13" t="e">
        <f t="shared" si="22"/>
        <v>#NUM!</v>
      </c>
      <c r="X108" s="13" t="e">
        <f t="shared" si="23"/>
        <v>#NUM!</v>
      </c>
      <c r="Y108" s="13" t="e">
        <f t="shared" si="24"/>
        <v>#NUM!</v>
      </c>
      <c r="Z108" s="13" t="e">
        <f t="shared" si="25"/>
        <v>#NUM!</v>
      </c>
      <c r="AA108" s="13" t="e">
        <f t="shared" si="26"/>
        <v>#NUM!</v>
      </c>
      <c r="AB108" s="13" t="e">
        <f t="shared" si="27"/>
        <v>#NUM!</v>
      </c>
      <c r="AC108" s="14" t="s">
        <v>3</v>
      </c>
      <c r="AD108" s="10" t="e">
        <f>VLOOKUP(B108,prot!A:H,8,FALSE)</f>
        <v>#N/A</v>
      </c>
      <c r="AE108" s="15" t="b">
        <f t="shared" si="29"/>
        <v>1</v>
      </c>
      <c r="AF108" s="16">
        <f t="shared" si="30"/>
        <v>0</v>
      </c>
    </row>
    <row r="109" spans="1:32" ht="12.75" customHeight="1">
      <c r="A109" s="22">
        <v>35</v>
      </c>
      <c r="B109" s="26" t="s">
        <v>198</v>
      </c>
      <c r="C109" s="10"/>
      <c r="D109" s="10"/>
      <c r="E109" s="10"/>
      <c r="F109" s="10"/>
      <c r="G109" s="10">
        <v>23</v>
      </c>
      <c r="H109" s="10">
        <v>18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21">
        <f>SUMIF(U109:AB109,"&gt;0")</f>
        <v>41</v>
      </c>
      <c r="T109" s="17">
        <f t="shared" si="28"/>
        <v>23</v>
      </c>
      <c r="U109" s="13">
        <f t="shared" si="20"/>
        <v>23</v>
      </c>
      <c r="V109" s="13">
        <f t="shared" si="21"/>
        <v>18</v>
      </c>
      <c r="W109" s="13" t="e">
        <f t="shared" si="22"/>
        <v>#NUM!</v>
      </c>
      <c r="X109" s="13" t="e">
        <f t="shared" si="23"/>
        <v>#NUM!</v>
      </c>
      <c r="Y109" s="13" t="e">
        <f t="shared" si="24"/>
        <v>#NUM!</v>
      </c>
      <c r="Z109" s="13" t="e">
        <f t="shared" si="25"/>
        <v>#NUM!</v>
      </c>
      <c r="AA109" s="13" t="e">
        <f t="shared" si="26"/>
        <v>#NUM!</v>
      </c>
      <c r="AB109" s="13" t="e">
        <f t="shared" si="27"/>
        <v>#NUM!</v>
      </c>
      <c r="AC109" s="14" t="s">
        <v>3</v>
      </c>
      <c r="AD109" s="10">
        <f>VLOOKUP(B109,prot!A:H,8,FALSE)</f>
        <v>23</v>
      </c>
      <c r="AE109" s="15" t="b">
        <f t="shared" si="29"/>
        <v>0</v>
      </c>
      <c r="AF109" s="16">
        <f t="shared" si="30"/>
        <v>23</v>
      </c>
    </row>
    <row r="110" spans="1:32" ht="12.75" customHeight="1">
      <c r="A110" s="22">
        <v>36</v>
      </c>
      <c r="B110" s="26" t="s">
        <v>117</v>
      </c>
      <c r="C110" s="10">
        <v>14</v>
      </c>
      <c r="D110" s="10">
        <v>6</v>
      </c>
      <c r="E110" s="10" t="s">
        <v>5</v>
      </c>
      <c r="F110" s="10" t="s">
        <v>5</v>
      </c>
      <c r="G110" s="10">
        <v>19</v>
      </c>
      <c r="H110" s="10" t="s">
        <v>5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>
        <f>SUM(C110:Q110)</f>
        <v>39</v>
      </c>
      <c r="S110" s="21">
        <f>SUMIF(U110:AB110,"&gt;0")</f>
        <v>39</v>
      </c>
      <c r="T110" s="17">
        <f aca="true" t="shared" si="31" ref="T110:T117">IF(AF110=0,"",AF110)</f>
        <v>19</v>
      </c>
      <c r="U110" s="13">
        <f t="shared" si="20"/>
        <v>19</v>
      </c>
      <c r="V110" s="13">
        <f t="shared" si="21"/>
        <v>14</v>
      </c>
      <c r="W110" s="13">
        <f t="shared" si="22"/>
        <v>6</v>
      </c>
      <c r="X110" s="13" t="e">
        <f t="shared" si="23"/>
        <v>#NUM!</v>
      </c>
      <c r="Y110" s="13" t="e">
        <f t="shared" si="24"/>
        <v>#NUM!</v>
      </c>
      <c r="Z110" s="13" t="e">
        <f t="shared" si="25"/>
        <v>#NUM!</v>
      </c>
      <c r="AA110" s="13" t="e">
        <f t="shared" si="26"/>
        <v>#NUM!</v>
      </c>
      <c r="AB110" s="13" t="e">
        <f t="shared" si="27"/>
        <v>#NUM!</v>
      </c>
      <c r="AC110" s="14" t="s">
        <v>3</v>
      </c>
      <c r="AD110" s="10">
        <f>VLOOKUP(B110,prot!A:H,8,FALSE)</f>
        <v>19</v>
      </c>
      <c r="AE110" s="15" t="b">
        <f t="shared" si="29"/>
        <v>0</v>
      </c>
      <c r="AF110" s="16">
        <f aca="true" t="shared" si="32" ref="AF110:AF117">IF(AE110,0,AD110)</f>
        <v>19</v>
      </c>
    </row>
    <row r="111" spans="1:32" ht="12.75" customHeight="1">
      <c r="A111" s="22">
        <v>37</v>
      </c>
      <c r="B111" s="26" t="s">
        <v>126</v>
      </c>
      <c r="C111" s="10"/>
      <c r="D111" s="10">
        <v>4</v>
      </c>
      <c r="E111" s="10">
        <v>13</v>
      </c>
      <c r="F111" s="10">
        <v>9</v>
      </c>
      <c r="G111" s="10">
        <v>8</v>
      </c>
      <c r="H111" s="10" t="s">
        <v>5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>
        <f>SUM(C111:Q111)</f>
        <v>34</v>
      </c>
      <c r="S111" s="21">
        <f>SUMIF(U111:AB111,"&gt;0")</f>
        <v>34</v>
      </c>
      <c r="T111" s="17">
        <f t="shared" si="31"/>
        <v>8</v>
      </c>
      <c r="U111" s="13">
        <f t="shared" si="20"/>
        <v>13</v>
      </c>
      <c r="V111" s="13">
        <f t="shared" si="21"/>
        <v>9</v>
      </c>
      <c r="W111" s="13">
        <f t="shared" si="22"/>
        <v>8</v>
      </c>
      <c r="X111" s="13">
        <f t="shared" si="23"/>
        <v>4</v>
      </c>
      <c r="Y111" s="13" t="e">
        <f t="shared" si="24"/>
        <v>#NUM!</v>
      </c>
      <c r="Z111" s="13" t="e">
        <f t="shared" si="25"/>
        <v>#NUM!</v>
      </c>
      <c r="AA111" s="13" t="e">
        <f t="shared" si="26"/>
        <v>#NUM!</v>
      </c>
      <c r="AB111" s="13" t="e">
        <f t="shared" si="27"/>
        <v>#NUM!</v>
      </c>
      <c r="AC111" s="14" t="s">
        <v>3</v>
      </c>
      <c r="AD111" s="10">
        <f>VLOOKUP(B111,prot!A:H,8,FALSE)</f>
        <v>8</v>
      </c>
      <c r="AE111" s="15" t="b">
        <f t="shared" si="29"/>
        <v>0</v>
      </c>
      <c r="AF111" s="16">
        <f t="shared" si="32"/>
        <v>8</v>
      </c>
    </row>
    <row r="112" spans="1:32" ht="12.75" customHeight="1">
      <c r="A112" s="22">
        <v>38</v>
      </c>
      <c r="B112" s="26" t="s">
        <v>197</v>
      </c>
      <c r="C112" s="10"/>
      <c r="D112" s="10"/>
      <c r="E112" s="10"/>
      <c r="F112" s="10"/>
      <c r="G112" s="10">
        <v>13</v>
      </c>
      <c r="H112" s="10">
        <v>19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21">
        <f>SUMIF(U112:AB112,"&gt;0")</f>
        <v>32</v>
      </c>
      <c r="T112" s="17">
        <f t="shared" si="31"/>
        <v>13</v>
      </c>
      <c r="U112" s="13">
        <f t="shared" si="20"/>
        <v>19</v>
      </c>
      <c r="V112" s="13">
        <f t="shared" si="21"/>
        <v>13</v>
      </c>
      <c r="W112" s="13" t="e">
        <f t="shared" si="22"/>
        <v>#NUM!</v>
      </c>
      <c r="X112" s="13" t="e">
        <f t="shared" si="23"/>
        <v>#NUM!</v>
      </c>
      <c r="Y112" s="13" t="e">
        <f t="shared" si="24"/>
        <v>#NUM!</v>
      </c>
      <c r="Z112" s="13" t="e">
        <f t="shared" si="25"/>
        <v>#NUM!</v>
      </c>
      <c r="AA112" s="13" t="e">
        <f t="shared" si="26"/>
        <v>#NUM!</v>
      </c>
      <c r="AB112" s="13" t="e">
        <f t="shared" si="27"/>
        <v>#NUM!</v>
      </c>
      <c r="AC112" s="14" t="s">
        <v>3</v>
      </c>
      <c r="AD112" s="10">
        <f>VLOOKUP(B112,prot!A:H,8,FALSE)</f>
        <v>13</v>
      </c>
      <c r="AE112" s="15" t="b">
        <f t="shared" si="29"/>
        <v>0</v>
      </c>
      <c r="AF112" s="16">
        <f t="shared" si="32"/>
        <v>13</v>
      </c>
    </row>
    <row r="113" spans="1:32" ht="12.75" customHeight="1">
      <c r="A113" s="22">
        <v>39</v>
      </c>
      <c r="B113" s="26" t="s">
        <v>201</v>
      </c>
      <c r="C113" s="10"/>
      <c r="D113" s="10"/>
      <c r="E113" s="10"/>
      <c r="F113" s="10"/>
      <c r="G113" s="10">
        <v>18</v>
      </c>
      <c r="H113" s="10">
        <v>14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21">
        <f>SUMIF(U113:AB113,"&gt;0")</f>
        <v>32</v>
      </c>
      <c r="T113" s="17">
        <f t="shared" si="31"/>
        <v>18</v>
      </c>
      <c r="U113" s="13">
        <f t="shared" si="20"/>
        <v>18</v>
      </c>
      <c r="V113" s="13">
        <f t="shared" si="21"/>
        <v>14</v>
      </c>
      <c r="W113" s="13" t="e">
        <f t="shared" si="22"/>
        <v>#NUM!</v>
      </c>
      <c r="X113" s="13" t="e">
        <f t="shared" si="23"/>
        <v>#NUM!</v>
      </c>
      <c r="Y113" s="13" t="e">
        <f t="shared" si="24"/>
        <v>#NUM!</v>
      </c>
      <c r="Z113" s="13" t="e">
        <f t="shared" si="25"/>
        <v>#NUM!</v>
      </c>
      <c r="AA113" s="13" t="e">
        <f t="shared" si="26"/>
        <v>#NUM!</v>
      </c>
      <c r="AB113" s="13" t="e">
        <f t="shared" si="27"/>
        <v>#NUM!</v>
      </c>
      <c r="AC113" s="14" t="s">
        <v>3</v>
      </c>
      <c r="AD113" s="10">
        <f>VLOOKUP(B113,prot!A:H,8,FALSE)</f>
        <v>18</v>
      </c>
      <c r="AE113" s="15" t="b">
        <f t="shared" si="29"/>
        <v>0</v>
      </c>
      <c r="AF113" s="16">
        <f t="shared" si="32"/>
        <v>18</v>
      </c>
    </row>
    <row r="114" spans="1:32" ht="12.75" customHeight="1">
      <c r="A114" s="22">
        <v>40</v>
      </c>
      <c r="B114" s="26" t="s">
        <v>212</v>
      </c>
      <c r="C114" s="10"/>
      <c r="D114" s="10"/>
      <c r="E114" s="10"/>
      <c r="F114" s="10"/>
      <c r="G114" s="10">
        <v>29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21">
        <f>SUMIF(U114:AB114,"&gt;0")</f>
        <v>29</v>
      </c>
      <c r="T114" s="17">
        <f t="shared" si="31"/>
        <v>29</v>
      </c>
      <c r="U114" s="13">
        <f t="shared" si="20"/>
        <v>29</v>
      </c>
      <c r="V114" s="13" t="e">
        <f t="shared" si="21"/>
        <v>#NUM!</v>
      </c>
      <c r="W114" s="13" t="e">
        <f t="shared" si="22"/>
        <v>#NUM!</v>
      </c>
      <c r="X114" s="13" t="e">
        <f t="shared" si="23"/>
        <v>#NUM!</v>
      </c>
      <c r="Y114" s="13" t="e">
        <f t="shared" si="24"/>
        <v>#NUM!</v>
      </c>
      <c r="Z114" s="13" t="e">
        <f t="shared" si="25"/>
        <v>#NUM!</v>
      </c>
      <c r="AA114" s="13" t="e">
        <f t="shared" si="26"/>
        <v>#NUM!</v>
      </c>
      <c r="AB114" s="13" t="e">
        <f t="shared" si="27"/>
        <v>#NUM!</v>
      </c>
      <c r="AC114" s="14" t="s">
        <v>3</v>
      </c>
      <c r="AD114" s="10">
        <f>VLOOKUP(B114,prot!A:H,8,FALSE)</f>
        <v>29</v>
      </c>
      <c r="AE114" s="15" t="b">
        <f>ISERROR(AD114)</f>
        <v>0</v>
      </c>
      <c r="AF114" s="16">
        <f t="shared" si="32"/>
        <v>29</v>
      </c>
    </row>
    <row r="115" spans="1:32" ht="12.75" customHeight="1">
      <c r="A115" s="22">
        <v>41</v>
      </c>
      <c r="B115" s="26" t="s">
        <v>213</v>
      </c>
      <c r="C115" s="10"/>
      <c r="D115" s="10"/>
      <c r="E115" s="10"/>
      <c r="F115" s="10"/>
      <c r="G115" s="10">
        <v>27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21">
        <f>SUMIF(U115:AB115,"&gt;0")</f>
        <v>27</v>
      </c>
      <c r="T115" s="17">
        <f t="shared" si="31"/>
        <v>27</v>
      </c>
      <c r="U115" s="13">
        <f t="shared" si="20"/>
        <v>27</v>
      </c>
      <c r="V115" s="13" t="e">
        <f t="shared" si="21"/>
        <v>#NUM!</v>
      </c>
      <c r="W115" s="13" t="e">
        <f t="shared" si="22"/>
        <v>#NUM!</v>
      </c>
      <c r="X115" s="13" t="e">
        <f t="shared" si="23"/>
        <v>#NUM!</v>
      </c>
      <c r="Y115" s="13" t="e">
        <f t="shared" si="24"/>
        <v>#NUM!</v>
      </c>
      <c r="Z115" s="13" t="e">
        <f t="shared" si="25"/>
        <v>#NUM!</v>
      </c>
      <c r="AA115" s="13" t="e">
        <f t="shared" si="26"/>
        <v>#NUM!</v>
      </c>
      <c r="AB115" s="13" t="e">
        <f t="shared" si="27"/>
        <v>#NUM!</v>
      </c>
      <c r="AC115" s="14" t="s">
        <v>3</v>
      </c>
      <c r="AD115" s="10">
        <f>VLOOKUP(B115,prot!A:H,8,FALSE)</f>
        <v>27</v>
      </c>
      <c r="AE115" s="15" t="b">
        <f>ISERROR(AD115)</f>
        <v>0</v>
      </c>
      <c r="AF115" s="16">
        <f t="shared" si="32"/>
        <v>27</v>
      </c>
    </row>
    <row r="116" spans="1:32" ht="12.75" customHeight="1">
      <c r="A116" s="22">
        <v>42</v>
      </c>
      <c r="B116" s="26" t="s">
        <v>119</v>
      </c>
      <c r="C116" s="10">
        <v>11</v>
      </c>
      <c r="D116" s="10">
        <v>12</v>
      </c>
      <c r="E116" s="10" t="s">
        <v>5</v>
      </c>
      <c r="F116" s="10" t="s">
        <v>5</v>
      </c>
      <c r="G116" s="10" t="s">
        <v>5</v>
      </c>
      <c r="H116" s="10" t="s">
        <v>5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>
        <f>SUM(C116:Q116)</f>
        <v>23</v>
      </c>
      <c r="S116" s="21">
        <f>SUMIF(U116:AB116,"&gt;0")</f>
        <v>23</v>
      </c>
      <c r="T116" s="17">
        <f t="shared" si="31"/>
      </c>
      <c r="U116" s="13">
        <f t="shared" si="20"/>
        <v>12</v>
      </c>
      <c r="V116" s="13">
        <f t="shared" si="21"/>
        <v>11</v>
      </c>
      <c r="W116" s="13" t="e">
        <f t="shared" si="22"/>
        <v>#NUM!</v>
      </c>
      <c r="X116" s="13" t="e">
        <f t="shared" si="23"/>
        <v>#NUM!</v>
      </c>
      <c r="Y116" s="13" t="e">
        <f t="shared" si="24"/>
        <v>#NUM!</v>
      </c>
      <c r="Z116" s="13" t="e">
        <f t="shared" si="25"/>
        <v>#NUM!</v>
      </c>
      <c r="AA116" s="13" t="e">
        <f t="shared" si="26"/>
        <v>#NUM!</v>
      </c>
      <c r="AB116" s="13" t="e">
        <f t="shared" si="27"/>
        <v>#NUM!</v>
      </c>
      <c r="AC116" s="14" t="s">
        <v>3</v>
      </c>
      <c r="AD116" s="10" t="e">
        <f>VLOOKUP(B116,prot!A:H,8,FALSE)</f>
        <v>#N/A</v>
      </c>
      <c r="AE116" s="15" t="b">
        <f>ISERROR(AD116)</f>
        <v>1</v>
      </c>
      <c r="AF116" s="16">
        <f t="shared" si="32"/>
        <v>0</v>
      </c>
    </row>
    <row r="117" spans="1:32" ht="12.75" customHeight="1">
      <c r="A117" s="22">
        <v>43</v>
      </c>
      <c r="B117" s="26" t="s">
        <v>214</v>
      </c>
      <c r="C117" s="10"/>
      <c r="D117" s="10"/>
      <c r="E117" s="10"/>
      <c r="F117" s="10"/>
      <c r="G117" s="10">
        <v>20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21">
        <f>SUMIF(U117:AB117,"&gt;0")</f>
        <v>20</v>
      </c>
      <c r="T117" s="17">
        <f t="shared" si="31"/>
        <v>20</v>
      </c>
      <c r="U117" s="13">
        <f t="shared" si="20"/>
        <v>20</v>
      </c>
      <c r="V117" s="13" t="e">
        <f t="shared" si="21"/>
        <v>#NUM!</v>
      </c>
      <c r="W117" s="13" t="e">
        <f t="shared" si="22"/>
        <v>#NUM!</v>
      </c>
      <c r="X117" s="13" t="e">
        <f t="shared" si="23"/>
        <v>#NUM!</v>
      </c>
      <c r="Y117" s="13" t="e">
        <f t="shared" si="24"/>
        <v>#NUM!</v>
      </c>
      <c r="Z117" s="13" t="e">
        <f t="shared" si="25"/>
        <v>#NUM!</v>
      </c>
      <c r="AA117" s="13" t="e">
        <f t="shared" si="26"/>
        <v>#NUM!</v>
      </c>
      <c r="AB117" s="13" t="e">
        <f t="shared" si="27"/>
        <v>#NUM!</v>
      </c>
      <c r="AC117" s="14" t="s">
        <v>3</v>
      </c>
      <c r="AD117" s="10">
        <f>VLOOKUP(B117,prot!A:H,8,FALSE)</f>
        <v>20</v>
      </c>
      <c r="AE117" s="15" t="b">
        <f>ISERROR(AD117)</f>
        <v>0</v>
      </c>
      <c r="AF117" s="16">
        <f t="shared" si="32"/>
        <v>20</v>
      </c>
    </row>
    <row r="118" spans="1:32" ht="12.75" customHeight="1">
      <c r="A118" s="22">
        <v>44</v>
      </c>
      <c r="B118" s="18" t="s">
        <v>170</v>
      </c>
      <c r="C118" s="10"/>
      <c r="D118" s="10"/>
      <c r="E118" s="10"/>
      <c r="F118" s="10">
        <v>19</v>
      </c>
      <c r="G118" s="10" t="s">
        <v>5</v>
      </c>
      <c r="H118" s="10" t="s">
        <v>5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>
        <f>SUM(C118:Q118)</f>
        <v>19</v>
      </c>
      <c r="S118" s="21">
        <f>SUMIF(U118:AB118,"&gt;0")</f>
        <v>19</v>
      </c>
      <c r="T118" s="17">
        <f aca="true" t="shared" si="33" ref="T118:T125">IF(AF118=0,"",AF118)</f>
      </c>
      <c r="U118" s="13">
        <f t="shared" si="20"/>
        <v>19</v>
      </c>
      <c r="V118" s="13" t="e">
        <f t="shared" si="21"/>
        <v>#NUM!</v>
      </c>
      <c r="W118" s="13" t="e">
        <f t="shared" si="22"/>
        <v>#NUM!</v>
      </c>
      <c r="X118" s="13" t="e">
        <f t="shared" si="23"/>
        <v>#NUM!</v>
      </c>
      <c r="Y118" s="13" t="e">
        <f t="shared" si="24"/>
        <v>#NUM!</v>
      </c>
      <c r="Z118" s="13" t="e">
        <f t="shared" si="25"/>
        <v>#NUM!</v>
      </c>
      <c r="AA118" s="13" t="e">
        <f t="shared" si="26"/>
        <v>#NUM!</v>
      </c>
      <c r="AB118" s="13" t="e">
        <f t="shared" si="27"/>
        <v>#NUM!</v>
      </c>
      <c r="AC118" s="14" t="s">
        <v>3</v>
      </c>
      <c r="AD118" s="10" t="e">
        <f>VLOOKUP(B118,prot!A:H,8,FALSE)</f>
        <v>#N/A</v>
      </c>
      <c r="AE118" s="15" t="b">
        <f aca="true" t="shared" si="34" ref="AE118:AE129">ISERROR(AD118)</f>
        <v>1</v>
      </c>
      <c r="AF118" s="16">
        <f aca="true" t="shared" si="35" ref="AF118:AF125">IF(AE118,0,AD118)</f>
        <v>0</v>
      </c>
    </row>
    <row r="119" spans="1:32" ht="12.75" customHeight="1">
      <c r="A119" s="22">
        <v>45</v>
      </c>
      <c r="B119" s="26" t="s">
        <v>200</v>
      </c>
      <c r="C119" s="10"/>
      <c r="D119" s="10"/>
      <c r="E119" s="10"/>
      <c r="F119" s="10"/>
      <c r="G119" s="10" t="s">
        <v>5</v>
      </c>
      <c r="H119" s="10">
        <v>17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21">
        <f>SUMIF(U119:AB119,"&gt;0")</f>
        <v>17</v>
      </c>
      <c r="T119" s="17">
        <f t="shared" si="33"/>
      </c>
      <c r="U119" s="13">
        <f t="shared" si="20"/>
        <v>17</v>
      </c>
      <c r="V119" s="13" t="e">
        <f t="shared" si="21"/>
        <v>#NUM!</v>
      </c>
      <c r="W119" s="13" t="e">
        <f t="shared" si="22"/>
        <v>#NUM!</v>
      </c>
      <c r="X119" s="13" t="e">
        <f t="shared" si="23"/>
        <v>#NUM!</v>
      </c>
      <c r="Y119" s="13" t="e">
        <f t="shared" si="24"/>
        <v>#NUM!</v>
      </c>
      <c r="Z119" s="13" t="e">
        <f t="shared" si="25"/>
        <v>#NUM!</v>
      </c>
      <c r="AA119" s="13" t="e">
        <f t="shared" si="26"/>
        <v>#NUM!</v>
      </c>
      <c r="AB119" s="13" t="e">
        <f t="shared" si="27"/>
        <v>#NUM!</v>
      </c>
      <c r="AC119" s="14" t="s">
        <v>3</v>
      </c>
      <c r="AD119" s="10" t="e">
        <f>VLOOKUP(B119,prot!A:H,8,FALSE)</f>
        <v>#N/A</v>
      </c>
      <c r="AE119" s="15" t="b">
        <f t="shared" si="34"/>
        <v>1</v>
      </c>
      <c r="AF119" s="16">
        <f t="shared" si="35"/>
        <v>0</v>
      </c>
    </row>
    <row r="120" spans="1:32" ht="12.75" customHeight="1">
      <c r="A120" s="22">
        <v>46</v>
      </c>
      <c r="B120" s="26" t="s">
        <v>202</v>
      </c>
      <c r="C120" s="10"/>
      <c r="D120" s="10"/>
      <c r="E120" s="10"/>
      <c r="F120" s="10"/>
      <c r="G120" s="10" t="s">
        <v>5</v>
      </c>
      <c r="H120" s="10">
        <v>13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21">
        <f>SUMIF(U120:AB120,"&gt;0")</f>
        <v>13</v>
      </c>
      <c r="T120" s="17">
        <f t="shared" si="33"/>
      </c>
      <c r="U120" s="13">
        <f t="shared" si="20"/>
        <v>13</v>
      </c>
      <c r="V120" s="13" t="e">
        <f t="shared" si="21"/>
        <v>#NUM!</v>
      </c>
      <c r="W120" s="13" t="e">
        <f t="shared" si="22"/>
        <v>#NUM!</v>
      </c>
      <c r="X120" s="13" t="e">
        <f t="shared" si="23"/>
        <v>#NUM!</v>
      </c>
      <c r="Y120" s="13" t="e">
        <f t="shared" si="24"/>
        <v>#NUM!</v>
      </c>
      <c r="Z120" s="13" t="e">
        <f t="shared" si="25"/>
        <v>#NUM!</v>
      </c>
      <c r="AA120" s="13" t="e">
        <f t="shared" si="26"/>
        <v>#NUM!</v>
      </c>
      <c r="AB120" s="13" t="e">
        <f t="shared" si="27"/>
        <v>#NUM!</v>
      </c>
      <c r="AC120" s="14" t="s">
        <v>3</v>
      </c>
      <c r="AD120" s="10" t="e">
        <f>VLOOKUP(B120,prot!A:H,8,FALSE)</f>
        <v>#N/A</v>
      </c>
      <c r="AE120" s="15" t="b">
        <f t="shared" si="34"/>
        <v>1</v>
      </c>
      <c r="AF120" s="16">
        <f t="shared" si="35"/>
        <v>0</v>
      </c>
    </row>
    <row r="121" spans="1:32" ht="12.75" customHeight="1">
      <c r="A121" s="22">
        <v>47</v>
      </c>
      <c r="B121" s="26" t="s">
        <v>123</v>
      </c>
      <c r="C121" s="10">
        <v>4</v>
      </c>
      <c r="D121" s="10">
        <v>8</v>
      </c>
      <c r="E121" s="10" t="s">
        <v>5</v>
      </c>
      <c r="F121" s="10" t="s">
        <v>5</v>
      </c>
      <c r="G121" s="10" t="s">
        <v>5</v>
      </c>
      <c r="H121" s="10" t="s">
        <v>5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>
        <f>SUM(C121:Q121)</f>
        <v>12</v>
      </c>
      <c r="S121" s="21">
        <f>SUMIF(U121:AB121,"&gt;0")</f>
        <v>12</v>
      </c>
      <c r="T121" s="17">
        <f t="shared" si="33"/>
      </c>
      <c r="U121" s="13">
        <f t="shared" si="20"/>
        <v>8</v>
      </c>
      <c r="V121" s="13">
        <f t="shared" si="21"/>
        <v>4</v>
      </c>
      <c r="W121" s="13" t="e">
        <f t="shared" si="22"/>
        <v>#NUM!</v>
      </c>
      <c r="X121" s="13" t="e">
        <f t="shared" si="23"/>
        <v>#NUM!</v>
      </c>
      <c r="Y121" s="13" t="e">
        <f t="shared" si="24"/>
        <v>#NUM!</v>
      </c>
      <c r="Z121" s="13" t="e">
        <f t="shared" si="25"/>
        <v>#NUM!</v>
      </c>
      <c r="AA121" s="13" t="e">
        <f t="shared" si="26"/>
        <v>#NUM!</v>
      </c>
      <c r="AB121" s="13" t="e">
        <f t="shared" si="27"/>
        <v>#NUM!</v>
      </c>
      <c r="AC121" s="14" t="s">
        <v>3</v>
      </c>
      <c r="AD121" s="10" t="e">
        <f>VLOOKUP(B121,prot!A:H,8,FALSE)</f>
        <v>#N/A</v>
      </c>
      <c r="AE121" s="15" t="b">
        <f t="shared" si="34"/>
        <v>1</v>
      </c>
      <c r="AF121" s="16">
        <f t="shared" si="35"/>
        <v>0</v>
      </c>
    </row>
    <row r="122" spans="1:32" ht="12.75" customHeight="1">
      <c r="A122" s="22">
        <v>48</v>
      </c>
      <c r="B122" s="26" t="s">
        <v>203</v>
      </c>
      <c r="C122" s="10"/>
      <c r="D122" s="10"/>
      <c r="E122" s="10"/>
      <c r="F122" s="10"/>
      <c r="G122" s="10" t="s">
        <v>5</v>
      </c>
      <c r="H122" s="10">
        <v>12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21">
        <f>SUMIF(U122:AB122,"&gt;0")</f>
        <v>12</v>
      </c>
      <c r="T122" s="17">
        <f t="shared" si="33"/>
      </c>
      <c r="U122" s="13">
        <f t="shared" si="20"/>
        <v>12</v>
      </c>
      <c r="V122" s="13" t="e">
        <f t="shared" si="21"/>
        <v>#NUM!</v>
      </c>
      <c r="W122" s="13" t="e">
        <f t="shared" si="22"/>
        <v>#NUM!</v>
      </c>
      <c r="X122" s="13" t="e">
        <f t="shared" si="23"/>
        <v>#NUM!</v>
      </c>
      <c r="Y122" s="13" t="e">
        <f t="shared" si="24"/>
        <v>#NUM!</v>
      </c>
      <c r="Z122" s="13" t="e">
        <f t="shared" si="25"/>
        <v>#NUM!</v>
      </c>
      <c r="AA122" s="13" t="e">
        <f t="shared" si="26"/>
        <v>#NUM!</v>
      </c>
      <c r="AB122" s="13" t="e">
        <f t="shared" si="27"/>
        <v>#NUM!</v>
      </c>
      <c r="AC122" s="14" t="s">
        <v>3</v>
      </c>
      <c r="AD122" s="10" t="e">
        <f>VLOOKUP(B122,prot!A:H,8,FALSE)</f>
        <v>#N/A</v>
      </c>
      <c r="AE122" s="15" t="b">
        <f t="shared" si="34"/>
        <v>1</v>
      </c>
      <c r="AF122" s="16">
        <f t="shared" si="35"/>
        <v>0</v>
      </c>
    </row>
    <row r="123" spans="1:32" ht="12.75" customHeight="1">
      <c r="A123" s="22">
        <v>49</v>
      </c>
      <c r="B123" s="26" t="s">
        <v>215</v>
      </c>
      <c r="C123" s="10"/>
      <c r="D123" s="10"/>
      <c r="E123" s="10"/>
      <c r="F123" s="10"/>
      <c r="G123" s="10">
        <v>12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21">
        <f>SUMIF(U123:AB123,"&gt;0")</f>
        <v>12</v>
      </c>
      <c r="T123" s="17">
        <f t="shared" si="33"/>
        <v>12</v>
      </c>
      <c r="U123" s="13">
        <f t="shared" si="20"/>
        <v>12</v>
      </c>
      <c r="V123" s="13" t="e">
        <f t="shared" si="21"/>
        <v>#NUM!</v>
      </c>
      <c r="W123" s="13" t="e">
        <f t="shared" si="22"/>
        <v>#NUM!</v>
      </c>
      <c r="X123" s="13" t="e">
        <f t="shared" si="23"/>
        <v>#NUM!</v>
      </c>
      <c r="Y123" s="13" t="e">
        <f t="shared" si="24"/>
        <v>#NUM!</v>
      </c>
      <c r="Z123" s="13" t="e">
        <f t="shared" si="25"/>
        <v>#NUM!</v>
      </c>
      <c r="AA123" s="13" t="e">
        <f t="shared" si="26"/>
        <v>#NUM!</v>
      </c>
      <c r="AB123" s="13" t="e">
        <f t="shared" si="27"/>
        <v>#NUM!</v>
      </c>
      <c r="AC123" s="14" t="s">
        <v>3</v>
      </c>
      <c r="AD123" s="10">
        <f>VLOOKUP(B123,prot!A:H,8,FALSE)</f>
        <v>12</v>
      </c>
      <c r="AE123" s="15" t="b">
        <f t="shared" si="34"/>
        <v>0</v>
      </c>
      <c r="AF123" s="16">
        <f t="shared" si="35"/>
        <v>12</v>
      </c>
    </row>
    <row r="124" spans="1:32" ht="12.75" customHeight="1">
      <c r="A124" s="22">
        <v>50</v>
      </c>
      <c r="B124" s="18" t="s">
        <v>171</v>
      </c>
      <c r="C124" s="10"/>
      <c r="D124" s="10"/>
      <c r="E124" s="10"/>
      <c r="F124" s="10">
        <v>11</v>
      </c>
      <c r="G124" s="10" t="s">
        <v>5</v>
      </c>
      <c r="H124" s="10" t="s">
        <v>5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>
        <f>SUM(C124:Q124)</f>
        <v>11</v>
      </c>
      <c r="S124" s="21">
        <f>SUMIF(U124:AB124,"&gt;0")</f>
        <v>11</v>
      </c>
      <c r="T124" s="17">
        <f t="shared" si="33"/>
      </c>
      <c r="U124" s="13">
        <f t="shared" si="20"/>
        <v>11</v>
      </c>
      <c r="V124" s="13" t="e">
        <f t="shared" si="21"/>
        <v>#NUM!</v>
      </c>
      <c r="W124" s="13" t="e">
        <f t="shared" si="22"/>
        <v>#NUM!</v>
      </c>
      <c r="X124" s="13" t="e">
        <f t="shared" si="23"/>
        <v>#NUM!</v>
      </c>
      <c r="Y124" s="13" t="e">
        <f t="shared" si="24"/>
        <v>#NUM!</v>
      </c>
      <c r="Z124" s="13" t="e">
        <f t="shared" si="25"/>
        <v>#NUM!</v>
      </c>
      <c r="AA124" s="13" t="e">
        <f t="shared" si="26"/>
        <v>#NUM!</v>
      </c>
      <c r="AB124" s="13" t="e">
        <f t="shared" si="27"/>
        <v>#NUM!</v>
      </c>
      <c r="AC124" s="14" t="s">
        <v>3</v>
      </c>
      <c r="AD124" s="10" t="e">
        <f>VLOOKUP(B124,prot!A:H,8,FALSE)</f>
        <v>#N/A</v>
      </c>
      <c r="AE124" s="15" t="b">
        <f t="shared" si="34"/>
        <v>1</v>
      </c>
      <c r="AF124" s="16">
        <f t="shared" si="35"/>
        <v>0</v>
      </c>
    </row>
    <row r="125" spans="1:32" ht="12.75" customHeight="1">
      <c r="A125" s="22">
        <v>51</v>
      </c>
      <c r="B125" s="26" t="s">
        <v>172</v>
      </c>
      <c r="C125" s="10"/>
      <c r="D125" s="10"/>
      <c r="E125" s="10"/>
      <c r="F125" s="10">
        <v>10</v>
      </c>
      <c r="G125" s="10" t="s">
        <v>5</v>
      </c>
      <c r="H125" s="10" t="s">
        <v>5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>
        <f>SUM(C125:Q125)</f>
        <v>10</v>
      </c>
      <c r="S125" s="21">
        <f>SUMIF(U125:AB125,"&gt;0")</f>
        <v>10</v>
      </c>
      <c r="T125" s="17">
        <f t="shared" si="33"/>
      </c>
      <c r="U125" s="13">
        <f t="shared" si="20"/>
        <v>10</v>
      </c>
      <c r="V125" s="13" t="e">
        <f t="shared" si="21"/>
        <v>#NUM!</v>
      </c>
      <c r="W125" s="13" t="e">
        <f t="shared" si="22"/>
        <v>#NUM!</v>
      </c>
      <c r="X125" s="13" t="e">
        <f t="shared" si="23"/>
        <v>#NUM!</v>
      </c>
      <c r="Y125" s="13" t="e">
        <f t="shared" si="24"/>
        <v>#NUM!</v>
      </c>
      <c r="Z125" s="13" t="e">
        <f t="shared" si="25"/>
        <v>#NUM!</v>
      </c>
      <c r="AA125" s="13" t="e">
        <f t="shared" si="26"/>
        <v>#NUM!</v>
      </c>
      <c r="AB125" s="13" t="e">
        <f t="shared" si="27"/>
        <v>#NUM!</v>
      </c>
      <c r="AC125" s="14" t="s">
        <v>3</v>
      </c>
      <c r="AD125" s="10" t="e">
        <f>VLOOKUP(B125,prot!A:H,8,FALSE)</f>
        <v>#N/A</v>
      </c>
      <c r="AE125" s="15" t="b">
        <f t="shared" si="34"/>
        <v>1</v>
      </c>
      <c r="AF125" s="16">
        <f t="shared" si="35"/>
        <v>0</v>
      </c>
    </row>
    <row r="126" spans="1:32" ht="12.75" customHeight="1">
      <c r="A126" s="22">
        <v>52</v>
      </c>
      <c r="B126" s="26" t="s">
        <v>120</v>
      </c>
      <c r="C126" s="10">
        <v>9</v>
      </c>
      <c r="D126" s="10" t="s">
        <v>5</v>
      </c>
      <c r="E126" s="10" t="s">
        <v>5</v>
      </c>
      <c r="F126" s="10" t="s">
        <v>5</v>
      </c>
      <c r="G126" s="10" t="s">
        <v>5</v>
      </c>
      <c r="H126" s="10" t="s">
        <v>5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>
        <f>SUM(C126:Q126)</f>
        <v>9</v>
      </c>
      <c r="S126" s="21">
        <f>SUMIF(U126:AB126,"&gt;0")</f>
        <v>9</v>
      </c>
      <c r="T126" s="17">
        <f>IF(AF126=0,"",AF126)</f>
      </c>
      <c r="U126" s="13">
        <f t="shared" si="20"/>
        <v>9</v>
      </c>
      <c r="V126" s="13" t="e">
        <f t="shared" si="21"/>
        <v>#NUM!</v>
      </c>
      <c r="W126" s="13" t="e">
        <f t="shared" si="22"/>
        <v>#NUM!</v>
      </c>
      <c r="X126" s="13" t="e">
        <f t="shared" si="23"/>
        <v>#NUM!</v>
      </c>
      <c r="Y126" s="13" t="e">
        <f t="shared" si="24"/>
        <v>#NUM!</v>
      </c>
      <c r="Z126" s="13" t="e">
        <f t="shared" si="25"/>
        <v>#NUM!</v>
      </c>
      <c r="AA126" s="13" t="e">
        <f t="shared" si="26"/>
        <v>#NUM!</v>
      </c>
      <c r="AB126" s="13" t="e">
        <f t="shared" si="27"/>
        <v>#NUM!</v>
      </c>
      <c r="AC126" s="14" t="s">
        <v>3</v>
      </c>
      <c r="AD126" s="10" t="e">
        <f>VLOOKUP(B126,prot!A:H,8,FALSE)</f>
        <v>#N/A</v>
      </c>
      <c r="AE126" s="15" t="b">
        <f t="shared" si="34"/>
        <v>1</v>
      </c>
      <c r="AF126" s="16">
        <f>IF(AE126,0,AD126)</f>
        <v>0</v>
      </c>
    </row>
    <row r="127" spans="1:32" ht="12.75" customHeight="1">
      <c r="A127" s="22">
        <v>53</v>
      </c>
      <c r="B127" s="26" t="s">
        <v>122</v>
      </c>
      <c r="C127" s="10">
        <v>5</v>
      </c>
      <c r="D127" s="10" t="s">
        <v>5</v>
      </c>
      <c r="E127" s="10" t="s">
        <v>5</v>
      </c>
      <c r="F127" s="10" t="s">
        <v>5</v>
      </c>
      <c r="G127" s="10" t="s">
        <v>5</v>
      </c>
      <c r="H127" s="10" t="s">
        <v>5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f>SUM(C127:Q127)</f>
        <v>5</v>
      </c>
      <c r="S127" s="21">
        <f>SUMIF(U127:AB127,"&gt;0")</f>
        <v>5</v>
      </c>
      <c r="T127" s="17">
        <f>IF(AF127=0,"",AF127)</f>
      </c>
      <c r="U127" s="13">
        <f t="shared" si="20"/>
        <v>5</v>
      </c>
      <c r="V127" s="13" t="e">
        <f t="shared" si="21"/>
        <v>#NUM!</v>
      </c>
      <c r="W127" s="13" t="e">
        <f t="shared" si="22"/>
        <v>#NUM!</v>
      </c>
      <c r="X127" s="13" t="e">
        <f t="shared" si="23"/>
        <v>#NUM!</v>
      </c>
      <c r="Y127" s="13" t="e">
        <f t="shared" si="24"/>
        <v>#NUM!</v>
      </c>
      <c r="Z127" s="13" t="e">
        <f t="shared" si="25"/>
        <v>#NUM!</v>
      </c>
      <c r="AA127" s="13" t="e">
        <f t="shared" si="26"/>
        <v>#NUM!</v>
      </c>
      <c r="AB127" s="13" t="e">
        <f t="shared" si="27"/>
        <v>#NUM!</v>
      </c>
      <c r="AC127" s="14" t="s">
        <v>3</v>
      </c>
      <c r="AD127" s="10" t="e">
        <f>VLOOKUP(B127,prot!A:H,8,FALSE)</f>
        <v>#N/A</v>
      </c>
      <c r="AE127" s="15" t="b">
        <f t="shared" si="34"/>
        <v>1</v>
      </c>
      <c r="AF127" s="16">
        <f>IF(AE127,0,AD127)</f>
        <v>0</v>
      </c>
    </row>
    <row r="128" spans="1:32" ht="12.75" customHeight="1">
      <c r="A128" s="22">
        <v>54</v>
      </c>
      <c r="B128" s="26" t="s">
        <v>128</v>
      </c>
      <c r="C128" s="10"/>
      <c r="D128" s="10">
        <v>2</v>
      </c>
      <c r="E128" s="10" t="s">
        <v>5</v>
      </c>
      <c r="F128" s="10" t="s">
        <v>5</v>
      </c>
      <c r="G128" s="10" t="s">
        <v>5</v>
      </c>
      <c r="H128" s="10" t="s">
        <v>5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>
        <f>SUM(C128:Q128)</f>
        <v>2</v>
      </c>
      <c r="S128" s="21">
        <f>SUMIF(U128:AB128,"&gt;0")</f>
        <v>2</v>
      </c>
      <c r="T128" s="17">
        <f>IF(AF128=0,"",AF128)</f>
      </c>
      <c r="U128" s="13">
        <f t="shared" si="20"/>
        <v>2</v>
      </c>
      <c r="V128" s="13" t="e">
        <f t="shared" si="21"/>
        <v>#NUM!</v>
      </c>
      <c r="W128" s="13" t="e">
        <f t="shared" si="22"/>
        <v>#NUM!</v>
      </c>
      <c r="X128" s="13" t="e">
        <f t="shared" si="23"/>
        <v>#NUM!</v>
      </c>
      <c r="Y128" s="13" t="e">
        <f t="shared" si="24"/>
        <v>#NUM!</v>
      </c>
      <c r="Z128" s="13" t="e">
        <f t="shared" si="25"/>
        <v>#NUM!</v>
      </c>
      <c r="AA128" s="13" t="e">
        <f t="shared" si="26"/>
        <v>#NUM!</v>
      </c>
      <c r="AB128" s="13" t="e">
        <f t="shared" si="27"/>
        <v>#NUM!</v>
      </c>
      <c r="AC128" s="14" t="s">
        <v>3</v>
      </c>
      <c r="AD128" s="10" t="e">
        <f>VLOOKUP(B128,prot!A:H,8,FALSE)</f>
        <v>#N/A</v>
      </c>
      <c r="AE128" s="15" t="b">
        <f t="shared" si="34"/>
        <v>1</v>
      </c>
      <c r="AF128" s="16">
        <f>IF(AE128,0,AD128)</f>
        <v>0</v>
      </c>
    </row>
    <row r="129" spans="1:32" ht="12.75" customHeight="1">
      <c r="A129" s="22">
        <v>55</v>
      </c>
      <c r="B129" s="26" t="s">
        <v>129</v>
      </c>
      <c r="C129" s="10"/>
      <c r="D129" s="10">
        <v>1</v>
      </c>
      <c r="E129" s="10" t="s">
        <v>5</v>
      </c>
      <c r="F129" s="10" t="s">
        <v>5</v>
      </c>
      <c r="G129" s="10" t="s">
        <v>5</v>
      </c>
      <c r="H129" s="10" t="s">
        <v>5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>
        <f>SUM(C129:Q129)</f>
        <v>1</v>
      </c>
      <c r="S129" s="21">
        <f>SUMIF(U129:AB129,"&gt;0")</f>
        <v>1</v>
      </c>
      <c r="T129" s="17">
        <f>IF(AF129=0,"",AF129)</f>
      </c>
      <c r="U129" s="13">
        <f t="shared" si="20"/>
        <v>1</v>
      </c>
      <c r="V129" s="13" t="e">
        <f t="shared" si="21"/>
        <v>#NUM!</v>
      </c>
      <c r="W129" s="13" t="e">
        <f t="shared" si="22"/>
        <v>#NUM!</v>
      </c>
      <c r="X129" s="13" t="e">
        <f t="shared" si="23"/>
        <v>#NUM!</v>
      </c>
      <c r="Y129" s="13" t="e">
        <f t="shared" si="24"/>
        <v>#NUM!</v>
      </c>
      <c r="Z129" s="13" t="e">
        <f t="shared" si="25"/>
        <v>#NUM!</v>
      </c>
      <c r="AA129" s="13" t="e">
        <f t="shared" si="26"/>
        <v>#NUM!</v>
      </c>
      <c r="AB129" s="13" t="e">
        <f t="shared" si="27"/>
        <v>#NUM!</v>
      </c>
      <c r="AC129" s="14" t="s">
        <v>3</v>
      </c>
      <c r="AD129" s="10" t="e">
        <f>VLOOKUP(B129,prot!A:H,8,FALSE)</f>
        <v>#N/A</v>
      </c>
      <c r="AE129" s="15" t="b">
        <f t="shared" si="34"/>
        <v>1</v>
      </c>
      <c r="AF129" s="16">
        <f>IF(AE129,0,AD129)</f>
        <v>0</v>
      </c>
    </row>
    <row r="130" spans="1:32" ht="12.75" customHeight="1" hidden="1">
      <c r="A130" s="22">
        <v>56</v>
      </c>
      <c r="B130" s="26" t="s">
        <v>199</v>
      </c>
      <c r="C130" s="10"/>
      <c r="D130" s="10"/>
      <c r="E130" s="10"/>
      <c r="F130" s="10"/>
      <c r="G130" s="10" t="s">
        <v>5</v>
      </c>
      <c r="H130" s="10" t="s">
        <v>5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21">
        <f>SUMIF(U130:AB130,"&gt;0")</f>
        <v>0</v>
      </c>
      <c r="T130" s="17">
        <f t="shared" si="28"/>
      </c>
      <c r="U130" s="13" t="e">
        <f t="shared" si="20"/>
        <v>#NUM!</v>
      </c>
      <c r="V130" s="13" t="e">
        <f t="shared" si="21"/>
        <v>#NUM!</v>
      </c>
      <c r="W130" s="13" t="e">
        <f t="shared" si="22"/>
        <v>#NUM!</v>
      </c>
      <c r="X130" s="13" t="e">
        <f t="shared" si="23"/>
        <v>#NUM!</v>
      </c>
      <c r="Y130" s="13" t="e">
        <f t="shared" si="24"/>
        <v>#NUM!</v>
      </c>
      <c r="Z130" s="13" t="e">
        <f t="shared" si="25"/>
        <v>#NUM!</v>
      </c>
      <c r="AA130" s="13" t="e">
        <f t="shared" si="26"/>
        <v>#NUM!</v>
      </c>
      <c r="AB130" s="13" t="e">
        <f t="shared" si="27"/>
        <v>#NUM!</v>
      </c>
      <c r="AC130" s="14" t="s">
        <v>3</v>
      </c>
      <c r="AD130" s="10" t="e">
        <f>VLOOKUP(B130,prot!A:H,8,FALSE)</f>
        <v>#N/A</v>
      </c>
      <c r="AE130" s="15" t="b">
        <f t="shared" si="29"/>
        <v>1</v>
      </c>
      <c r="AF130" s="16">
        <f t="shared" si="30"/>
        <v>0</v>
      </c>
    </row>
    <row r="131" spans="1:32" ht="12.75" customHeight="1">
      <c r="A131" s="34" t="s">
        <v>56</v>
      </c>
      <c r="B131" s="35"/>
      <c r="C131" s="10" t="s">
        <v>5</v>
      </c>
      <c r="D131" s="10" t="s">
        <v>5</v>
      </c>
      <c r="E131" s="10" t="s">
        <v>5</v>
      </c>
      <c r="F131" s="10" t="s">
        <v>5</v>
      </c>
      <c r="G131" s="10" t="s">
        <v>5</v>
      </c>
      <c r="H131" s="10" t="s">
        <v>5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>
        <f>SUM(C131:Q131)</f>
        <v>0</v>
      </c>
      <c r="S131" s="21"/>
      <c r="T131" s="17">
        <f t="shared" si="28"/>
      </c>
      <c r="U131" s="13" t="e">
        <f t="shared" si="20"/>
        <v>#NUM!</v>
      </c>
      <c r="V131" s="13" t="e">
        <f t="shared" si="21"/>
        <v>#NUM!</v>
      </c>
      <c r="W131" s="13" t="e">
        <f t="shared" si="22"/>
        <v>#NUM!</v>
      </c>
      <c r="X131" s="13" t="e">
        <f t="shared" si="23"/>
        <v>#NUM!</v>
      </c>
      <c r="Y131" s="13" t="e">
        <f t="shared" si="24"/>
        <v>#NUM!</v>
      </c>
      <c r="Z131" s="13" t="e">
        <f t="shared" si="25"/>
        <v>#NUM!</v>
      </c>
      <c r="AA131" s="13" t="e">
        <f t="shared" si="26"/>
        <v>#NUM!</v>
      </c>
      <c r="AB131" s="13" t="e">
        <f t="shared" si="27"/>
        <v>#NUM!</v>
      </c>
      <c r="AC131" s="14" t="s">
        <v>3</v>
      </c>
      <c r="AD131" s="10" t="e">
        <f>VLOOKUP(B131,prot!A:H,8,FALSE)</f>
        <v>#N/A</v>
      </c>
      <c r="AE131" s="15" t="b">
        <f t="shared" si="29"/>
        <v>1</v>
      </c>
      <c r="AF131" s="16">
        <f t="shared" si="30"/>
        <v>0</v>
      </c>
    </row>
    <row r="132" spans="1:32" ht="12.75" customHeight="1">
      <c r="A132" s="22">
        <v>1</v>
      </c>
      <c r="B132" s="26" t="s">
        <v>57</v>
      </c>
      <c r="C132" s="10">
        <v>40</v>
      </c>
      <c r="D132" s="10">
        <v>40</v>
      </c>
      <c r="E132" s="10">
        <v>35</v>
      </c>
      <c r="F132" s="10">
        <v>40</v>
      </c>
      <c r="G132" s="10">
        <v>30</v>
      </c>
      <c r="H132" s="10">
        <v>40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>
        <f>SUM(C132:Q132)</f>
        <v>225</v>
      </c>
      <c r="S132" s="23">
        <f>SUMIF(U132:AB132,"&gt;0")</f>
        <v>225</v>
      </c>
      <c r="T132" s="17">
        <f t="shared" si="28"/>
        <v>30</v>
      </c>
      <c r="U132" s="13">
        <f t="shared" si="20"/>
        <v>40</v>
      </c>
      <c r="V132" s="13">
        <f t="shared" si="21"/>
        <v>40</v>
      </c>
      <c r="W132" s="13">
        <f t="shared" si="22"/>
        <v>40</v>
      </c>
      <c r="X132" s="13">
        <f t="shared" si="23"/>
        <v>40</v>
      </c>
      <c r="Y132" s="13">
        <f t="shared" si="24"/>
        <v>35</v>
      </c>
      <c r="Z132" s="13">
        <f t="shared" si="25"/>
        <v>30</v>
      </c>
      <c r="AA132" s="13" t="e">
        <f t="shared" si="26"/>
        <v>#NUM!</v>
      </c>
      <c r="AB132" s="13" t="e">
        <f t="shared" si="27"/>
        <v>#NUM!</v>
      </c>
      <c r="AC132" s="14" t="s">
        <v>3</v>
      </c>
      <c r="AD132" s="10">
        <f>VLOOKUP(B132,prot!A:H,8,FALSE)</f>
        <v>30</v>
      </c>
      <c r="AE132" s="15" t="b">
        <f t="shared" si="29"/>
        <v>0</v>
      </c>
      <c r="AF132" s="16">
        <f t="shared" si="30"/>
        <v>30</v>
      </c>
    </row>
    <row r="133" spans="1:32" ht="12.75" customHeight="1">
      <c r="A133" s="22">
        <v>2</v>
      </c>
      <c r="B133" s="26" t="s">
        <v>58</v>
      </c>
      <c r="C133" s="10">
        <v>37</v>
      </c>
      <c r="D133" s="10">
        <v>37</v>
      </c>
      <c r="E133" s="10">
        <v>40</v>
      </c>
      <c r="F133" s="10">
        <v>37</v>
      </c>
      <c r="G133" s="10">
        <v>35</v>
      </c>
      <c r="H133" s="10">
        <v>32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>
        <f>SUM(C133:Q133)</f>
        <v>218</v>
      </c>
      <c r="S133" s="21">
        <f>SUMIF(U133:AB133,"&gt;0")</f>
        <v>218</v>
      </c>
      <c r="T133" s="17">
        <f t="shared" si="28"/>
        <v>35</v>
      </c>
      <c r="U133" s="13">
        <f t="shared" si="20"/>
        <v>40</v>
      </c>
      <c r="V133" s="13">
        <f t="shared" si="21"/>
        <v>37</v>
      </c>
      <c r="W133" s="13">
        <f t="shared" si="22"/>
        <v>37</v>
      </c>
      <c r="X133" s="13">
        <f t="shared" si="23"/>
        <v>37</v>
      </c>
      <c r="Y133" s="13">
        <f t="shared" si="24"/>
        <v>35</v>
      </c>
      <c r="Z133" s="13">
        <f t="shared" si="25"/>
        <v>32</v>
      </c>
      <c r="AA133" s="13" t="e">
        <f t="shared" si="26"/>
        <v>#NUM!</v>
      </c>
      <c r="AB133" s="13" t="e">
        <f t="shared" si="27"/>
        <v>#NUM!</v>
      </c>
      <c r="AC133" s="14" t="s">
        <v>3</v>
      </c>
      <c r="AD133" s="10">
        <f>VLOOKUP(B133,prot!A:H,8,FALSE)</f>
        <v>35</v>
      </c>
      <c r="AE133" s="15" t="b">
        <f t="shared" si="29"/>
        <v>0</v>
      </c>
      <c r="AF133" s="16">
        <f t="shared" si="30"/>
        <v>35</v>
      </c>
    </row>
    <row r="134" spans="1:32" ht="12.75" customHeight="1">
      <c r="A134" s="22">
        <v>3</v>
      </c>
      <c r="B134" s="26" t="s">
        <v>59</v>
      </c>
      <c r="C134" s="10">
        <v>35</v>
      </c>
      <c r="D134" s="10">
        <v>35</v>
      </c>
      <c r="E134" s="10">
        <v>37</v>
      </c>
      <c r="F134" s="10">
        <v>35</v>
      </c>
      <c r="G134" s="10">
        <v>40</v>
      </c>
      <c r="H134" s="10">
        <v>31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>
        <f>SUM(C134:Q134)</f>
        <v>213</v>
      </c>
      <c r="S134" s="21">
        <f>SUMIF(U134:AB134,"&gt;0")</f>
        <v>213</v>
      </c>
      <c r="T134" s="17">
        <f t="shared" si="28"/>
        <v>40</v>
      </c>
      <c r="U134" s="13">
        <f t="shared" si="20"/>
        <v>40</v>
      </c>
      <c r="V134" s="13">
        <f t="shared" si="21"/>
        <v>37</v>
      </c>
      <c r="W134" s="13">
        <f t="shared" si="22"/>
        <v>35</v>
      </c>
      <c r="X134" s="13">
        <f t="shared" si="23"/>
        <v>35</v>
      </c>
      <c r="Y134" s="13">
        <f t="shared" si="24"/>
        <v>35</v>
      </c>
      <c r="Z134" s="13">
        <f t="shared" si="25"/>
        <v>31</v>
      </c>
      <c r="AA134" s="13" t="e">
        <f t="shared" si="26"/>
        <v>#NUM!</v>
      </c>
      <c r="AB134" s="13" t="e">
        <f t="shared" si="27"/>
        <v>#NUM!</v>
      </c>
      <c r="AC134" s="14" t="s">
        <v>3</v>
      </c>
      <c r="AD134" s="10">
        <f>VLOOKUP(B134,prot!A:H,8,FALSE)</f>
        <v>40</v>
      </c>
      <c r="AE134" s="15" t="b">
        <f t="shared" si="29"/>
        <v>0</v>
      </c>
      <c r="AF134" s="16">
        <f t="shared" si="30"/>
        <v>40</v>
      </c>
    </row>
    <row r="135" spans="1:32" ht="12.75" customHeight="1">
      <c r="A135" s="22">
        <v>4</v>
      </c>
      <c r="B135" s="26" t="s">
        <v>63</v>
      </c>
      <c r="C135" s="10">
        <v>30</v>
      </c>
      <c r="D135" s="10">
        <v>33</v>
      </c>
      <c r="E135" s="10">
        <v>33</v>
      </c>
      <c r="F135" s="10">
        <v>33</v>
      </c>
      <c r="G135" s="10">
        <v>37</v>
      </c>
      <c r="H135" s="10">
        <v>37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>
        <f>SUM(C135:Q135)</f>
        <v>203</v>
      </c>
      <c r="S135" s="21">
        <f>SUMIF(U135:AB135,"&gt;0")</f>
        <v>203</v>
      </c>
      <c r="T135" s="17">
        <f t="shared" si="28"/>
        <v>37</v>
      </c>
      <c r="U135" s="13">
        <f t="shared" si="20"/>
        <v>37</v>
      </c>
      <c r="V135" s="13">
        <f t="shared" si="21"/>
        <v>37</v>
      </c>
      <c r="W135" s="13">
        <f t="shared" si="22"/>
        <v>33</v>
      </c>
      <c r="X135" s="13">
        <f t="shared" si="23"/>
        <v>33</v>
      </c>
      <c r="Y135" s="13">
        <f t="shared" si="24"/>
        <v>33</v>
      </c>
      <c r="Z135" s="13">
        <f t="shared" si="25"/>
        <v>30</v>
      </c>
      <c r="AA135" s="13" t="e">
        <f t="shared" si="26"/>
        <v>#NUM!</v>
      </c>
      <c r="AB135" s="13" t="e">
        <f t="shared" si="27"/>
        <v>#NUM!</v>
      </c>
      <c r="AC135" s="14" t="s">
        <v>3</v>
      </c>
      <c r="AD135" s="10">
        <f>VLOOKUP(B135,prot!A:H,8,FALSE)</f>
        <v>37</v>
      </c>
      <c r="AE135" s="15" t="b">
        <f t="shared" si="29"/>
        <v>0</v>
      </c>
      <c r="AF135" s="16">
        <f t="shared" si="30"/>
        <v>37</v>
      </c>
    </row>
    <row r="136" spans="1:32" ht="12.75" customHeight="1">
      <c r="A136" s="22">
        <v>5</v>
      </c>
      <c r="B136" s="26" t="s">
        <v>60</v>
      </c>
      <c r="C136" s="10">
        <v>33</v>
      </c>
      <c r="D136" s="10">
        <v>31</v>
      </c>
      <c r="E136" s="10">
        <v>30</v>
      </c>
      <c r="F136" s="10">
        <v>25</v>
      </c>
      <c r="G136" s="10">
        <v>33</v>
      </c>
      <c r="H136" s="10">
        <v>24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>
        <f>SUM(C136:Q136)</f>
        <v>176</v>
      </c>
      <c r="S136" s="21">
        <f>SUMIF(U136:AB136,"&gt;0")</f>
        <v>176</v>
      </c>
      <c r="T136" s="17">
        <f t="shared" si="28"/>
        <v>33</v>
      </c>
      <c r="U136" s="13">
        <f t="shared" si="20"/>
        <v>33</v>
      </c>
      <c r="V136" s="13">
        <f t="shared" si="21"/>
        <v>33</v>
      </c>
      <c r="W136" s="13">
        <f t="shared" si="22"/>
        <v>31</v>
      </c>
      <c r="X136" s="13">
        <f t="shared" si="23"/>
        <v>30</v>
      </c>
      <c r="Y136" s="13">
        <f t="shared" si="24"/>
        <v>25</v>
      </c>
      <c r="Z136" s="13">
        <f t="shared" si="25"/>
        <v>24</v>
      </c>
      <c r="AA136" s="13" t="e">
        <f t="shared" si="26"/>
        <v>#NUM!</v>
      </c>
      <c r="AB136" s="13" t="e">
        <f t="shared" si="27"/>
        <v>#NUM!</v>
      </c>
      <c r="AC136" s="14" t="s">
        <v>3</v>
      </c>
      <c r="AD136" s="10">
        <f>VLOOKUP(B136,prot!A:H,8,FALSE)</f>
        <v>33</v>
      </c>
      <c r="AE136" s="15" t="b">
        <f t="shared" si="29"/>
        <v>0</v>
      </c>
      <c r="AF136" s="16">
        <f t="shared" si="30"/>
        <v>33</v>
      </c>
    </row>
    <row r="137" spans="1:32" ht="12.75" customHeight="1">
      <c r="A137" s="22">
        <v>6</v>
      </c>
      <c r="B137" s="26" t="s">
        <v>64</v>
      </c>
      <c r="C137" s="10">
        <v>29</v>
      </c>
      <c r="D137" s="10">
        <v>32</v>
      </c>
      <c r="E137" s="10">
        <v>29</v>
      </c>
      <c r="F137" s="10">
        <v>27</v>
      </c>
      <c r="G137" s="10">
        <v>32</v>
      </c>
      <c r="H137" s="10">
        <v>25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>
        <f>SUM(C137:Q137)</f>
        <v>174</v>
      </c>
      <c r="S137" s="21">
        <f>SUMIF(U137:AB137,"&gt;0")</f>
        <v>174</v>
      </c>
      <c r="T137" s="17">
        <f t="shared" si="28"/>
        <v>32</v>
      </c>
      <c r="U137" s="13">
        <f t="shared" si="20"/>
        <v>32</v>
      </c>
      <c r="V137" s="13">
        <f t="shared" si="21"/>
        <v>32</v>
      </c>
      <c r="W137" s="13">
        <f t="shared" si="22"/>
        <v>29</v>
      </c>
      <c r="X137" s="13">
        <f t="shared" si="23"/>
        <v>29</v>
      </c>
      <c r="Y137" s="13">
        <f t="shared" si="24"/>
        <v>27</v>
      </c>
      <c r="Z137" s="13">
        <f t="shared" si="25"/>
        <v>25</v>
      </c>
      <c r="AA137" s="13" t="e">
        <f t="shared" si="26"/>
        <v>#NUM!</v>
      </c>
      <c r="AB137" s="13" t="e">
        <f t="shared" si="27"/>
        <v>#NUM!</v>
      </c>
      <c r="AC137" s="14" t="s">
        <v>3</v>
      </c>
      <c r="AD137" s="10">
        <f>VLOOKUP(B137,prot!A:H,8,FALSE)</f>
        <v>32</v>
      </c>
      <c r="AE137" s="15" t="b">
        <f t="shared" si="29"/>
        <v>0</v>
      </c>
      <c r="AF137" s="16">
        <f t="shared" si="30"/>
        <v>32</v>
      </c>
    </row>
    <row r="138" spans="1:32" ht="12.75" customHeight="1">
      <c r="A138" s="22">
        <v>7</v>
      </c>
      <c r="B138" s="26" t="s">
        <v>62</v>
      </c>
      <c r="C138" s="10">
        <v>31</v>
      </c>
      <c r="D138" s="10">
        <v>30</v>
      </c>
      <c r="E138" s="10">
        <v>31</v>
      </c>
      <c r="F138" s="10">
        <v>28</v>
      </c>
      <c r="G138" s="10">
        <v>22</v>
      </c>
      <c r="H138" s="10">
        <v>23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>
        <f>SUM(C138:Q138)</f>
        <v>165</v>
      </c>
      <c r="S138" s="23">
        <f>SUMIF(U138:AB138,"&gt;0")</f>
        <v>165</v>
      </c>
      <c r="T138" s="17">
        <f t="shared" si="28"/>
        <v>22</v>
      </c>
      <c r="U138" s="13">
        <f t="shared" si="20"/>
        <v>31</v>
      </c>
      <c r="V138" s="13">
        <f t="shared" si="21"/>
        <v>31</v>
      </c>
      <c r="W138" s="13">
        <f t="shared" si="22"/>
        <v>30</v>
      </c>
      <c r="X138" s="13">
        <f t="shared" si="23"/>
        <v>28</v>
      </c>
      <c r="Y138" s="13">
        <f t="shared" si="24"/>
        <v>23</v>
      </c>
      <c r="Z138" s="13">
        <f t="shared" si="25"/>
        <v>22</v>
      </c>
      <c r="AA138" s="13" t="e">
        <f t="shared" si="26"/>
        <v>#NUM!</v>
      </c>
      <c r="AB138" s="13" t="e">
        <f t="shared" si="27"/>
        <v>#NUM!</v>
      </c>
      <c r="AC138" s="14" t="s">
        <v>3</v>
      </c>
      <c r="AD138" s="10">
        <f>VLOOKUP(B138,prot!A:H,8,FALSE)</f>
        <v>22</v>
      </c>
      <c r="AE138" s="15" t="b">
        <f t="shared" si="29"/>
        <v>0</v>
      </c>
      <c r="AF138" s="16">
        <f t="shared" si="30"/>
        <v>22</v>
      </c>
    </row>
    <row r="139" spans="1:32" ht="12.75" customHeight="1">
      <c r="A139" s="22">
        <v>8</v>
      </c>
      <c r="B139" s="26" t="s">
        <v>67</v>
      </c>
      <c r="C139" s="10">
        <v>26</v>
      </c>
      <c r="D139" s="10">
        <v>29</v>
      </c>
      <c r="E139" s="10">
        <v>27</v>
      </c>
      <c r="F139" s="10">
        <v>26</v>
      </c>
      <c r="G139" s="10">
        <v>21</v>
      </c>
      <c r="H139" s="10">
        <v>28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>
        <f>SUM(C139:Q139)</f>
        <v>157</v>
      </c>
      <c r="S139" s="23">
        <f>SUMIF(U139:AB139,"&gt;0")</f>
        <v>157</v>
      </c>
      <c r="T139" s="17">
        <f t="shared" si="28"/>
        <v>21</v>
      </c>
      <c r="U139" s="13">
        <f t="shared" si="20"/>
        <v>29</v>
      </c>
      <c r="V139" s="13">
        <f t="shared" si="21"/>
        <v>28</v>
      </c>
      <c r="W139" s="13">
        <f t="shared" si="22"/>
        <v>27</v>
      </c>
      <c r="X139" s="13">
        <f t="shared" si="23"/>
        <v>26</v>
      </c>
      <c r="Y139" s="13">
        <f t="shared" si="24"/>
        <v>26</v>
      </c>
      <c r="Z139" s="13">
        <f t="shared" si="25"/>
        <v>21</v>
      </c>
      <c r="AA139" s="13" t="e">
        <f t="shared" si="26"/>
        <v>#NUM!</v>
      </c>
      <c r="AB139" s="13" t="e">
        <f t="shared" si="27"/>
        <v>#NUM!</v>
      </c>
      <c r="AC139" s="14" t="s">
        <v>3</v>
      </c>
      <c r="AD139" s="10">
        <f>VLOOKUP(B139,prot!A:H,8,FALSE)</f>
        <v>21</v>
      </c>
      <c r="AE139" s="15" t="b">
        <f t="shared" si="29"/>
        <v>0</v>
      </c>
      <c r="AF139" s="16">
        <f t="shared" si="30"/>
        <v>21</v>
      </c>
    </row>
    <row r="140" spans="1:32" ht="12.75" customHeight="1">
      <c r="A140" s="22">
        <v>9</v>
      </c>
      <c r="B140" s="26" t="s">
        <v>70</v>
      </c>
      <c r="C140" s="10">
        <v>23</v>
      </c>
      <c r="D140" s="10">
        <v>20</v>
      </c>
      <c r="E140" s="10">
        <v>22</v>
      </c>
      <c r="F140" s="10">
        <v>31</v>
      </c>
      <c r="G140" s="10">
        <v>24</v>
      </c>
      <c r="H140" s="10">
        <v>33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>
        <f>SUM(C140:Q140)</f>
        <v>153</v>
      </c>
      <c r="S140" s="24">
        <f>SUMIF(U140:AB140,"&gt;0")</f>
        <v>153</v>
      </c>
      <c r="T140" s="17">
        <f t="shared" si="28"/>
        <v>24</v>
      </c>
      <c r="U140" s="13">
        <f t="shared" si="20"/>
        <v>33</v>
      </c>
      <c r="V140" s="13">
        <f t="shared" si="21"/>
        <v>31</v>
      </c>
      <c r="W140" s="13">
        <f t="shared" si="22"/>
        <v>24</v>
      </c>
      <c r="X140" s="13">
        <f t="shared" si="23"/>
        <v>23</v>
      </c>
      <c r="Y140" s="13">
        <f t="shared" si="24"/>
        <v>22</v>
      </c>
      <c r="Z140" s="13">
        <f t="shared" si="25"/>
        <v>20</v>
      </c>
      <c r="AA140" s="13" t="e">
        <f t="shared" si="26"/>
        <v>#NUM!</v>
      </c>
      <c r="AB140" s="13" t="e">
        <f t="shared" si="27"/>
        <v>#NUM!</v>
      </c>
      <c r="AC140" s="14" t="s">
        <v>3</v>
      </c>
      <c r="AD140" s="10">
        <f>VLOOKUP(B140,prot!A:H,8,FALSE)</f>
        <v>24</v>
      </c>
      <c r="AE140" s="15" t="b">
        <f t="shared" si="29"/>
        <v>0</v>
      </c>
      <c r="AF140" s="16">
        <f t="shared" si="30"/>
        <v>24</v>
      </c>
    </row>
    <row r="141" spans="1:32" ht="12.75" customHeight="1">
      <c r="A141" s="22">
        <v>10</v>
      </c>
      <c r="B141" s="26" t="s">
        <v>61</v>
      </c>
      <c r="C141" s="10">
        <v>32</v>
      </c>
      <c r="D141" s="10" t="s">
        <v>5</v>
      </c>
      <c r="E141" s="10">
        <v>28</v>
      </c>
      <c r="F141" s="10">
        <v>30</v>
      </c>
      <c r="G141" s="10">
        <v>28</v>
      </c>
      <c r="H141" s="10">
        <v>29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>
        <f>SUM(C141:Q141)</f>
        <v>147</v>
      </c>
      <c r="S141" s="24">
        <f>SUMIF(U141:AB141,"&gt;0")</f>
        <v>147</v>
      </c>
      <c r="T141" s="17">
        <f t="shared" si="28"/>
        <v>28</v>
      </c>
      <c r="U141" s="13">
        <f t="shared" si="20"/>
        <v>32</v>
      </c>
      <c r="V141" s="13">
        <f t="shared" si="21"/>
        <v>30</v>
      </c>
      <c r="W141" s="13">
        <f t="shared" si="22"/>
        <v>29</v>
      </c>
      <c r="X141" s="13">
        <f t="shared" si="23"/>
        <v>28</v>
      </c>
      <c r="Y141" s="13">
        <f t="shared" si="24"/>
        <v>28</v>
      </c>
      <c r="Z141" s="13" t="e">
        <f t="shared" si="25"/>
        <v>#NUM!</v>
      </c>
      <c r="AA141" s="13" t="e">
        <f t="shared" si="26"/>
        <v>#NUM!</v>
      </c>
      <c r="AB141" s="13" t="e">
        <f t="shared" si="27"/>
        <v>#NUM!</v>
      </c>
      <c r="AC141" s="14" t="s">
        <v>3</v>
      </c>
      <c r="AD141" s="10">
        <f>VLOOKUP(B141,prot!A:H,8,FALSE)</f>
        <v>28</v>
      </c>
      <c r="AE141" s="15" t="b">
        <f t="shared" si="29"/>
        <v>0</v>
      </c>
      <c r="AF141" s="16">
        <f t="shared" si="30"/>
        <v>28</v>
      </c>
    </row>
    <row r="142" spans="1:32" ht="12.75" customHeight="1">
      <c r="A142" s="22">
        <v>11</v>
      </c>
      <c r="B142" s="26" t="s">
        <v>130</v>
      </c>
      <c r="C142" s="10" t="s">
        <v>5</v>
      </c>
      <c r="D142" s="10">
        <v>27</v>
      </c>
      <c r="E142" s="10">
        <v>26</v>
      </c>
      <c r="F142" s="10">
        <v>24</v>
      </c>
      <c r="G142" s="10">
        <v>23</v>
      </c>
      <c r="H142" s="10">
        <v>20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>
        <f>SUM(C142:Q142)</f>
        <v>120</v>
      </c>
      <c r="S142" s="10">
        <f>SUMIF(U142:AB142,"&gt;0")</f>
        <v>120</v>
      </c>
      <c r="T142" s="17">
        <f t="shared" si="28"/>
        <v>23</v>
      </c>
      <c r="U142" s="13">
        <f t="shared" si="20"/>
        <v>27</v>
      </c>
      <c r="V142" s="13">
        <f t="shared" si="21"/>
        <v>26</v>
      </c>
      <c r="W142" s="13">
        <f t="shared" si="22"/>
        <v>24</v>
      </c>
      <c r="X142" s="13">
        <f t="shared" si="23"/>
        <v>23</v>
      </c>
      <c r="Y142" s="13">
        <f t="shared" si="24"/>
        <v>20</v>
      </c>
      <c r="Z142" s="13" t="e">
        <f t="shared" si="25"/>
        <v>#NUM!</v>
      </c>
      <c r="AA142" s="13" t="e">
        <f t="shared" si="26"/>
        <v>#NUM!</v>
      </c>
      <c r="AB142" s="13" t="e">
        <f t="shared" si="27"/>
        <v>#NUM!</v>
      </c>
      <c r="AC142" s="14" t="s">
        <v>3</v>
      </c>
      <c r="AD142" s="10">
        <f>VLOOKUP(B142,prot!A:H,8,FALSE)</f>
        <v>23</v>
      </c>
      <c r="AE142" s="15" t="b">
        <f t="shared" si="29"/>
        <v>0</v>
      </c>
      <c r="AF142" s="16">
        <f t="shared" si="30"/>
        <v>23</v>
      </c>
    </row>
    <row r="143" spans="1:32" ht="12.75" customHeight="1">
      <c r="A143" s="22">
        <v>12</v>
      </c>
      <c r="B143" s="26" t="s">
        <v>65</v>
      </c>
      <c r="C143" s="10">
        <v>28</v>
      </c>
      <c r="D143" s="10">
        <v>19</v>
      </c>
      <c r="E143" s="10">
        <v>12</v>
      </c>
      <c r="F143" s="10">
        <v>29</v>
      </c>
      <c r="G143" s="10" t="s">
        <v>5</v>
      </c>
      <c r="H143" s="10">
        <v>26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>
        <f>SUM(C143:Q143)</f>
        <v>114</v>
      </c>
      <c r="S143" s="24">
        <f>SUMIF(U143:AB143,"&gt;0")</f>
        <v>114</v>
      </c>
      <c r="T143" s="17">
        <f t="shared" si="28"/>
      </c>
      <c r="U143" s="13">
        <f t="shared" si="20"/>
        <v>29</v>
      </c>
      <c r="V143" s="13">
        <f t="shared" si="21"/>
        <v>28</v>
      </c>
      <c r="W143" s="13">
        <f t="shared" si="22"/>
        <v>26</v>
      </c>
      <c r="X143" s="13">
        <f t="shared" si="23"/>
        <v>19</v>
      </c>
      <c r="Y143" s="13">
        <f t="shared" si="24"/>
        <v>12</v>
      </c>
      <c r="Z143" s="13" t="e">
        <f t="shared" si="25"/>
        <v>#NUM!</v>
      </c>
      <c r="AA143" s="13" t="e">
        <f t="shared" si="26"/>
        <v>#NUM!</v>
      </c>
      <c r="AB143" s="13" t="e">
        <f t="shared" si="27"/>
        <v>#NUM!</v>
      </c>
      <c r="AC143" s="14" t="s">
        <v>3</v>
      </c>
      <c r="AD143" s="10" t="e">
        <f>VLOOKUP(B143,prot!A:H,8,FALSE)</f>
        <v>#N/A</v>
      </c>
      <c r="AE143" s="15" t="b">
        <f t="shared" si="29"/>
        <v>1</v>
      </c>
      <c r="AF143" s="16">
        <f t="shared" si="30"/>
        <v>0</v>
      </c>
    </row>
    <row r="144" spans="1:32" ht="12.75" customHeight="1">
      <c r="A144" s="22">
        <v>13</v>
      </c>
      <c r="B144" s="26" t="s">
        <v>69</v>
      </c>
      <c r="C144" s="10">
        <v>24</v>
      </c>
      <c r="D144" s="10">
        <v>23</v>
      </c>
      <c r="E144" s="10" t="s">
        <v>5</v>
      </c>
      <c r="F144" s="10" t="s">
        <v>5</v>
      </c>
      <c r="G144" s="10">
        <v>27</v>
      </c>
      <c r="H144" s="10">
        <v>30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>
        <f>SUM(C144:Q144)</f>
        <v>104</v>
      </c>
      <c r="S144" s="24">
        <f>SUMIF(U144:AB144,"&gt;0")</f>
        <v>104</v>
      </c>
      <c r="T144" s="17">
        <f t="shared" si="28"/>
        <v>27</v>
      </c>
      <c r="U144" s="13">
        <f t="shared" si="20"/>
        <v>30</v>
      </c>
      <c r="V144" s="13">
        <f t="shared" si="21"/>
        <v>27</v>
      </c>
      <c r="W144" s="13">
        <f t="shared" si="22"/>
        <v>24</v>
      </c>
      <c r="X144" s="13">
        <f t="shared" si="23"/>
        <v>23</v>
      </c>
      <c r="Y144" s="13" t="e">
        <f t="shared" si="24"/>
        <v>#NUM!</v>
      </c>
      <c r="Z144" s="13" t="e">
        <f t="shared" si="25"/>
        <v>#NUM!</v>
      </c>
      <c r="AA144" s="13" t="e">
        <f t="shared" si="26"/>
        <v>#NUM!</v>
      </c>
      <c r="AB144" s="13" t="e">
        <f t="shared" si="27"/>
        <v>#NUM!</v>
      </c>
      <c r="AC144" s="14" t="s">
        <v>3</v>
      </c>
      <c r="AD144" s="10">
        <f>VLOOKUP(B144,prot!A:H,8,FALSE)</f>
        <v>27</v>
      </c>
      <c r="AE144" s="15" t="b">
        <f t="shared" si="29"/>
        <v>0</v>
      </c>
      <c r="AF144" s="16">
        <f t="shared" si="30"/>
        <v>27</v>
      </c>
    </row>
    <row r="145" spans="1:32" ht="12.75" customHeight="1">
      <c r="A145" s="22">
        <v>14</v>
      </c>
      <c r="B145" s="26" t="s">
        <v>136</v>
      </c>
      <c r="C145" s="10" t="s">
        <v>5</v>
      </c>
      <c r="D145" s="10" t="s">
        <v>5</v>
      </c>
      <c r="E145" s="10">
        <v>32</v>
      </c>
      <c r="F145" s="10">
        <v>32</v>
      </c>
      <c r="G145" s="10">
        <v>18</v>
      </c>
      <c r="H145" s="10">
        <v>19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>
        <f>SUM(C145:Q145)</f>
        <v>101</v>
      </c>
      <c r="S145" s="10">
        <f>SUMIF(U145:AB145,"&gt;0")</f>
        <v>101</v>
      </c>
      <c r="T145" s="17">
        <f t="shared" si="28"/>
        <v>18</v>
      </c>
      <c r="U145" s="13">
        <f t="shared" si="20"/>
        <v>32</v>
      </c>
      <c r="V145" s="13">
        <f t="shared" si="21"/>
        <v>32</v>
      </c>
      <c r="W145" s="13">
        <f t="shared" si="22"/>
        <v>19</v>
      </c>
      <c r="X145" s="13">
        <f t="shared" si="23"/>
        <v>18</v>
      </c>
      <c r="Y145" s="13" t="e">
        <f t="shared" si="24"/>
        <v>#NUM!</v>
      </c>
      <c r="Z145" s="13" t="e">
        <f t="shared" si="25"/>
        <v>#NUM!</v>
      </c>
      <c r="AA145" s="13" t="e">
        <f t="shared" si="26"/>
        <v>#NUM!</v>
      </c>
      <c r="AB145" s="13" t="e">
        <f t="shared" si="27"/>
        <v>#NUM!</v>
      </c>
      <c r="AC145" s="14" t="s">
        <v>3</v>
      </c>
      <c r="AD145" s="10">
        <f>VLOOKUP(B145,prot!A:H,8,FALSE)</f>
        <v>18</v>
      </c>
      <c r="AE145" s="15" t="b">
        <f t="shared" si="29"/>
        <v>0</v>
      </c>
      <c r="AF145" s="16">
        <f t="shared" si="30"/>
        <v>18</v>
      </c>
    </row>
    <row r="146" spans="1:32" ht="12.75" customHeight="1">
      <c r="A146" s="22">
        <v>15</v>
      </c>
      <c r="B146" s="26" t="s">
        <v>74</v>
      </c>
      <c r="C146" s="10">
        <v>19</v>
      </c>
      <c r="D146" s="10">
        <v>25</v>
      </c>
      <c r="E146" s="10">
        <v>25</v>
      </c>
      <c r="F146" s="10">
        <v>22</v>
      </c>
      <c r="G146" s="10" t="s">
        <v>5</v>
      </c>
      <c r="H146" s="10" t="s">
        <v>5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>
        <f>SUM(C146:Q146)</f>
        <v>91</v>
      </c>
      <c r="S146" s="24">
        <f>SUMIF(U146:AB146,"&gt;0")</f>
        <v>91</v>
      </c>
      <c r="T146" s="17">
        <f t="shared" si="28"/>
      </c>
      <c r="U146" s="13">
        <f t="shared" si="20"/>
        <v>25</v>
      </c>
      <c r="V146" s="13">
        <f t="shared" si="21"/>
        <v>25</v>
      </c>
      <c r="W146" s="13">
        <f t="shared" si="22"/>
        <v>22</v>
      </c>
      <c r="X146" s="13">
        <f t="shared" si="23"/>
        <v>19</v>
      </c>
      <c r="Y146" s="13" t="e">
        <f t="shared" si="24"/>
        <v>#NUM!</v>
      </c>
      <c r="Z146" s="13" t="e">
        <f t="shared" si="25"/>
        <v>#NUM!</v>
      </c>
      <c r="AA146" s="13" t="e">
        <f t="shared" si="26"/>
        <v>#NUM!</v>
      </c>
      <c r="AB146" s="13" t="e">
        <f t="shared" si="27"/>
        <v>#NUM!</v>
      </c>
      <c r="AC146" s="14" t="s">
        <v>3</v>
      </c>
      <c r="AD146" s="10" t="e">
        <f>VLOOKUP(B146,prot!A:H,8,FALSE)</f>
        <v>#N/A</v>
      </c>
      <c r="AE146" s="15" t="b">
        <f t="shared" si="29"/>
        <v>1</v>
      </c>
      <c r="AF146" s="16">
        <f t="shared" si="30"/>
        <v>0</v>
      </c>
    </row>
    <row r="147" spans="1:32" ht="12.75" customHeight="1">
      <c r="A147" s="22">
        <v>16</v>
      </c>
      <c r="B147" s="26" t="s">
        <v>72</v>
      </c>
      <c r="C147" s="10">
        <v>21</v>
      </c>
      <c r="D147" s="10">
        <v>26</v>
      </c>
      <c r="E147" s="10" t="s">
        <v>5</v>
      </c>
      <c r="F147" s="10" t="s">
        <v>5</v>
      </c>
      <c r="G147" s="10">
        <v>25</v>
      </c>
      <c r="H147" s="10">
        <v>17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>
        <f>SUM(C147:Q147)</f>
        <v>89</v>
      </c>
      <c r="S147" s="10">
        <f>SUMIF(U147:AB147,"&gt;0")</f>
        <v>89</v>
      </c>
      <c r="T147" s="17">
        <f t="shared" si="28"/>
        <v>25</v>
      </c>
      <c r="U147" s="13">
        <f t="shared" si="20"/>
        <v>26</v>
      </c>
      <c r="V147" s="13">
        <f t="shared" si="21"/>
        <v>25</v>
      </c>
      <c r="W147" s="13">
        <f t="shared" si="22"/>
        <v>21</v>
      </c>
      <c r="X147" s="13">
        <f t="shared" si="23"/>
        <v>17</v>
      </c>
      <c r="Y147" s="13" t="e">
        <f t="shared" si="24"/>
        <v>#NUM!</v>
      </c>
      <c r="Z147" s="13" t="e">
        <f t="shared" si="25"/>
        <v>#NUM!</v>
      </c>
      <c r="AA147" s="13" t="e">
        <f t="shared" si="26"/>
        <v>#NUM!</v>
      </c>
      <c r="AB147" s="13" t="e">
        <f t="shared" si="27"/>
        <v>#NUM!</v>
      </c>
      <c r="AC147" s="14" t="s">
        <v>3</v>
      </c>
      <c r="AD147" s="10">
        <f>VLOOKUP(B147,prot!A:H,8,FALSE)</f>
        <v>25</v>
      </c>
      <c r="AE147" s="15" t="b">
        <f t="shared" si="29"/>
        <v>0</v>
      </c>
      <c r="AF147" s="16">
        <f t="shared" si="30"/>
        <v>25</v>
      </c>
    </row>
    <row r="148" spans="1:32" ht="12.75" customHeight="1">
      <c r="A148" s="22">
        <v>17</v>
      </c>
      <c r="B148" s="26" t="s">
        <v>71</v>
      </c>
      <c r="C148" s="10">
        <v>22</v>
      </c>
      <c r="D148" s="10">
        <v>21</v>
      </c>
      <c r="E148" s="10" t="s">
        <v>5</v>
      </c>
      <c r="F148" s="10" t="s">
        <v>5</v>
      </c>
      <c r="G148" s="10">
        <v>26</v>
      </c>
      <c r="H148" s="10">
        <v>15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>
        <f>SUM(C148:Q148)</f>
        <v>84</v>
      </c>
      <c r="S148" s="10">
        <f>SUMIF(U148:AB148,"&gt;0")</f>
        <v>84</v>
      </c>
      <c r="T148" s="17">
        <f t="shared" si="28"/>
        <v>26</v>
      </c>
      <c r="U148" s="13">
        <f t="shared" si="20"/>
        <v>26</v>
      </c>
      <c r="V148" s="13">
        <f t="shared" si="21"/>
        <v>22</v>
      </c>
      <c r="W148" s="13">
        <f t="shared" si="22"/>
        <v>21</v>
      </c>
      <c r="X148" s="13">
        <f t="shared" si="23"/>
        <v>15</v>
      </c>
      <c r="Y148" s="13" t="e">
        <f t="shared" si="24"/>
        <v>#NUM!</v>
      </c>
      <c r="Z148" s="13" t="e">
        <f t="shared" si="25"/>
        <v>#NUM!</v>
      </c>
      <c r="AA148" s="13" t="e">
        <f t="shared" si="26"/>
        <v>#NUM!</v>
      </c>
      <c r="AB148" s="13" t="e">
        <f t="shared" si="27"/>
        <v>#NUM!</v>
      </c>
      <c r="AC148" s="14" t="s">
        <v>3</v>
      </c>
      <c r="AD148" s="10">
        <f>VLOOKUP(B148,prot!A:H,8,FALSE)</f>
        <v>26</v>
      </c>
      <c r="AE148" s="15" t="b">
        <f t="shared" si="29"/>
        <v>0</v>
      </c>
      <c r="AF148" s="16">
        <f t="shared" si="30"/>
        <v>26</v>
      </c>
    </row>
    <row r="149" spans="1:32" ht="12.75" customHeight="1">
      <c r="A149" s="22">
        <v>18</v>
      </c>
      <c r="B149" s="26" t="s">
        <v>73</v>
      </c>
      <c r="C149" s="10">
        <v>20</v>
      </c>
      <c r="D149" s="10">
        <v>24</v>
      </c>
      <c r="E149" s="10" t="s">
        <v>5</v>
      </c>
      <c r="F149" s="10" t="s">
        <v>5</v>
      </c>
      <c r="G149" s="10">
        <v>13</v>
      </c>
      <c r="H149" s="10">
        <v>22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>
        <f>SUM(C149:Q149)</f>
        <v>79</v>
      </c>
      <c r="S149" s="24">
        <f>SUMIF(U149:AB149,"&gt;0")</f>
        <v>79</v>
      </c>
      <c r="T149" s="17">
        <f t="shared" si="28"/>
        <v>13</v>
      </c>
      <c r="U149" s="13">
        <f t="shared" si="20"/>
        <v>24</v>
      </c>
      <c r="V149" s="13">
        <f t="shared" si="21"/>
        <v>22</v>
      </c>
      <c r="W149" s="13">
        <f t="shared" si="22"/>
        <v>20</v>
      </c>
      <c r="X149" s="13">
        <f t="shared" si="23"/>
        <v>13</v>
      </c>
      <c r="Y149" s="13" t="e">
        <f t="shared" si="24"/>
        <v>#NUM!</v>
      </c>
      <c r="Z149" s="13" t="e">
        <f t="shared" si="25"/>
        <v>#NUM!</v>
      </c>
      <c r="AA149" s="13" t="e">
        <f t="shared" si="26"/>
        <v>#NUM!</v>
      </c>
      <c r="AB149" s="13" t="e">
        <f t="shared" si="27"/>
        <v>#NUM!</v>
      </c>
      <c r="AC149" s="14" t="s">
        <v>3</v>
      </c>
      <c r="AD149" s="10">
        <f>VLOOKUP(B149,prot!A:H,8,FALSE)</f>
        <v>13</v>
      </c>
      <c r="AE149" s="15" t="b">
        <f t="shared" si="29"/>
        <v>0</v>
      </c>
      <c r="AF149" s="16">
        <f t="shared" si="30"/>
        <v>13</v>
      </c>
    </row>
    <row r="150" spans="1:32" ht="12.75" customHeight="1">
      <c r="A150" s="22">
        <v>19</v>
      </c>
      <c r="B150" s="26" t="s">
        <v>131</v>
      </c>
      <c r="C150" s="10" t="s">
        <v>5</v>
      </c>
      <c r="D150" s="10">
        <v>22</v>
      </c>
      <c r="E150" s="10">
        <v>15</v>
      </c>
      <c r="F150" s="10">
        <v>16</v>
      </c>
      <c r="G150" s="10">
        <v>19</v>
      </c>
      <c r="H150" s="10" t="s">
        <v>5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>
        <f>SUM(C150:Q150)</f>
        <v>72</v>
      </c>
      <c r="S150" s="10">
        <f>SUMIF(U150:AB150,"&gt;0")</f>
        <v>72</v>
      </c>
      <c r="T150" s="17">
        <f t="shared" si="28"/>
        <v>19</v>
      </c>
      <c r="U150" s="13">
        <f t="shared" si="20"/>
        <v>22</v>
      </c>
      <c r="V150" s="13">
        <f t="shared" si="21"/>
        <v>19</v>
      </c>
      <c r="W150" s="13">
        <f t="shared" si="22"/>
        <v>16</v>
      </c>
      <c r="X150" s="13">
        <f t="shared" si="23"/>
        <v>15</v>
      </c>
      <c r="Y150" s="13" t="e">
        <f t="shared" si="24"/>
        <v>#NUM!</v>
      </c>
      <c r="Z150" s="13" t="e">
        <f t="shared" si="25"/>
        <v>#NUM!</v>
      </c>
      <c r="AA150" s="13" t="e">
        <f t="shared" si="26"/>
        <v>#NUM!</v>
      </c>
      <c r="AB150" s="13" t="e">
        <f t="shared" si="27"/>
        <v>#NUM!</v>
      </c>
      <c r="AC150" s="14" t="s">
        <v>3</v>
      </c>
      <c r="AD150" s="10">
        <f>VLOOKUP(B150,prot!A:H,8,FALSE)</f>
        <v>19</v>
      </c>
      <c r="AE150" s="15" t="b">
        <f t="shared" si="29"/>
        <v>0</v>
      </c>
      <c r="AF150" s="16">
        <f t="shared" si="30"/>
        <v>19</v>
      </c>
    </row>
    <row r="151" spans="1:32" ht="12.75" customHeight="1">
      <c r="A151" s="22">
        <v>20</v>
      </c>
      <c r="B151" s="26" t="s">
        <v>173</v>
      </c>
      <c r="C151" s="10"/>
      <c r="D151" s="10"/>
      <c r="E151" s="10"/>
      <c r="F151" s="10"/>
      <c r="G151" s="10">
        <v>31</v>
      </c>
      <c r="H151" s="10">
        <v>35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>
        <f>SUMIF(U151:AB151,"&gt;0")</f>
        <v>66</v>
      </c>
      <c r="T151" s="17">
        <f t="shared" si="28"/>
        <v>31</v>
      </c>
      <c r="U151" s="13">
        <f t="shared" si="20"/>
        <v>35</v>
      </c>
      <c r="V151" s="13">
        <f t="shared" si="21"/>
        <v>31</v>
      </c>
      <c r="W151" s="13" t="e">
        <f t="shared" si="22"/>
        <v>#NUM!</v>
      </c>
      <c r="X151" s="13" t="e">
        <f t="shared" si="23"/>
        <v>#NUM!</v>
      </c>
      <c r="Y151" s="13" t="e">
        <f t="shared" si="24"/>
        <v>#NUM!</v>
      </c>
      <c r="Z151" s="13" t="e">
        <f t="shared" si="25"/>
        <v>#NUM!</v>
      </c>
      <c r="AA151" s="13" t="e">
        <f t="shared" si="26"/>
        <v>#NUM!</v>
      </c>
      <c r="AB151" s="13" t="e">
        <f t="shared" si="27"/>
        <v>#NUM!</v>
      </c>
      <c r="AC151" s="14" t="s">
        <v>3</v>
      </c>
      <c r="AD151" s="10">
        <f>VLOOKUP(B151,prot!A:H,8,FALSE)</f>
        <v>31</v>
      </c>
      <c r="AE151" s="15" t="b">
        <f t="shared" si="29"/>
        <v>0</v>
      </c>
      <c r="AF151" s="16">
        <f t="shared" si="30"/>
        <v>31</v>
      </c>
    </row>
    <row r="152" spans="1:32" ht="12.75" customHeight="1">
      <c r="A152" s="22">
        <v>21</v>
      </c>
      <c r="B152" s="26" t="s">
        <v>68</v>
      </c>
      <c r="C152" s="10">
        <v>25</v>
      </c>
      <c r="D152" s="10">
        <v>18</v>
      </c>
      <c r="E152" s="10" t="s">
        <v>5</v>
      </c>
      <c r="F152" s="10" t="s">
        <v>5</v>
      </c>
      <c r="G152" s="10" t="s">
        <v>5</v>
      </c>
      <c r="H152" s="10">
        <v>16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>
        <f>SUM(C152:Q152)</f>
        <v>59</v>
      </c>
      <c r="S152" s="24">
        <f>SUMIF(U152:AB152,"&gt;0")</f>
        <v>59</v>
      </c>
      <c r="T152" s="17">
        <f t="shared" si="28"/>
      </c>
      <c r="U152" s="13">
        <f t="shared" si="20"/>
        <v>25</v>
      </c>
      <c r="V152" s="13">
        <f t="shared" si="21"/>
        <v>18</v>
      </c>
      <c r="W152" s="13">
        <f t="shared" si="22"/>
        <v>16</v>
      </c>
      <c r="X152" s="13" t="e">
        <f t="shared" si="23"/>
        <v>#NUM!</v>
      </c>
      <c r="Y152" s="13" t="e">
        <f t="shared" si="24"/>
        <v>#NUM!</v>
      </c>
      <c r="Z152" s="13" t="e">
        <f t="shared" si="25"/>
        <v>#NUM!</v>
      </c>
      <c r="AA152" s="13" t="e">
        <f t="shared" si="26"/>
        <v>#NUM!</v>
      </c>
      <c r="AB152" s="13" t="e">
        <f t="shared" si="27"/>
        <v>#NUM!</v>
      </c>
      <c r="AC152" s="14" t="s">
        <v>3</v>
      </c>
      <c r="AD152" s="10" t="e">
        <f>VLOOKUP(B152,prot!A:H,8,FALSE)</f>
        <v>#N/A</v>
      </c>
      <c r="AE152" s="15" t="b">
        <f t="shared" si="29"/>
        <v>1</v>
      </c>
      <c r="AF152" s="16">
        <f t="shared" si="30"/>
        <v>0</v>
      </c>
    </row>
    <row r="153" spans="1:32" ht="12" customHeight="1">
      <c r="A153" s="22">
        <v>22</v>
      </c>
      <c r="B153" s="26" t="s">
        <v>174</v>
      </c>
      <c r="C153" s="10"/>
      <c r="D153" s="10"/>
      <c r="E153" s="10"/>
      <c r="F153" s="10"/>
      <c r="G153" s="10">
        <v>29</v>
      </c>
      <c r="H153" s="10">
        <v>27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>
        <f>SUMIF(U153:AB153,"&gt;0")</f>
        <v>56</v>
      </c>
      <c r="T153" s="17">
        <f t="shared" si="28"/>
        <v>29</v>
      </c>
      <c r="U153" s="13">
        <f t="shared" si="20"/>
        <v>29</v>
      </c>
      <c r="V153" s="13">
        <f t="shared" si="21"/>
        <v>27</v>
      </c>
      <c r="W153" s="13" t="e">
        <f t="shared" si="22"/>
        <v>#NUM!</v>
      </c>
      <c r="X153" s="13" t="e">
        <f t="shared" si="23"/>
        <v>#NUM!</v>
      </c>
      <c r="Y153" s="13" t="e">
        <f t="shared" si="24"/>
        <v>#NUM!</v>
      </c>
      <c r="Z153" s="13" t="e">
        <f t="shared" si="25"/>
        <v>#NUM!</v>
      </c>
      <c r="AA153" s="13" t="e">
        <f t="shared" si="26"/>
        <v>#NUM!</v>
      </c>
      <c r="AB153" s="13" t="e">
        <f t="shared" si="27"/>
        <v>#NUM!</v>
      </c>
      <c r="AC153" s="14" t="s">
        <v>3</v>
      </c>
      <c r="AD153" s="10">
        <f>VLOOKUP(B153,prot!A:H,8,FALSE)</f>
        <v>29</v>
      </c>
      <c r="AE153" s="15" t="b">
        <f t="shared" si="29"/>
        <v>0</v>
      </c>
      <c r="AF153" s="16">
        <f t="shared" si="30"/>
        <v>29</v>
      </c>
    </row>
    <row r="154" spans="1:32" ht="12.75" customHeight="1">
      <c r="A154" s="22">
        <v>23</v>
      </c>
      <c r="B154" s="26" t="s">
        <v>66</v>
      </c>
      <c r="C154" s="10">
        <v>27</v>
      </c>
      <c r="D154" s="10">
        <v>28</v>
      </c>
      <c r="E154" s="10" t="s">
        <v>5</v>
      </c>
      <c r="F154" s="10" t="s">
        <v>5</v>
      </c>
      <c r="G154" s="10" t="s">
        <v>5</v>
      </c>
      <c r="H154" s="10" t="s">
        <v>5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>
        <f>SUM(C154:Q154)</f>
        <v>55</v>
      </c>
      <c r="S154" s="10">
        <f>SUMIF(U154:AB154,"&gt;0")</f>
        <v>55</v>
      </c>
      <c r="T154" s="17">
        <f t="shared" si="28"/>
      </c>
      <c r="U154" s="13">
        <f t="shared" si="20"/>
        <v>28</v>
      </c>
      <c r="V154" s="13">
        <f t="shared" si="21"/>
        <v>27</v>
      </c>
      <c r="W154" s="13" t="e">
        <f t="shared" si="22"/>
        <v>#NUM!</v>
      </c>
      <c r="X154" s="13" t="e">
        <f t="shared" si="23"/>
        <v>#NUM!</v>
      </c>
      <c r="Y154" s="13" t="e">
        <f t="shared" si="24"/>
        <v>#NUM!</v>
      </c>
      <c r="Z154" s="13" t="e">
        <f t="shared" si="25"/>
        <v>#NUM!</v>
      </c>
      <c r="AA154" s="13" t="e">
        <f t="shared" si="26"/>
        <v>#NUM!</v>
      </c>
      <c r="AB154" s="13" t="e">
        <f t="shared" si="27"/>
        <v>#NUM!</v>
      </c>
      <c r="AC154" s="14" t="s">
        <v>3</v>
      </c>
      <c r="AD154" s="10" t="e">
        <f>VLOOKUP(B154,prot!A:H,8,FALSE)</f>
        <v>#N/A</v>
      </c>
      <c r="AE154" s="15" t="b">
        <f t="shared" si="29"/>
        <v>1</v>
      </c>
      <c r="AF154" s="16">
        <f t="shared" si="30"/>
        <v>0</v>
      </c>
    </row>
    <row r="155" spans="1:32" ht="12.75" customHeight="1">
      <c r="A155" s="22">
        <v>24</v>
      </c>
      <c r="B155" s="26" t="s">
        <v>138</v>
      </c>
      <c r="C155" s="10" t="s">
        <v>5</v>
      </c>
      <c r="D155" s="10" t="s">
        <v>5</v>
      </c>
      <c r="E155" s="10">
        <v>23</v>
      </c>
      <c r="F155" s="10">
        <v>23</v>
      </c>
      <c r="G155" s="10" t="s">
        <v>5</v>
      </c>
      <c r="H155" s="10" t="s">
        <v>5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>
        <f>SUM(C155:Q155)</f>
        <v>46</v>
      </c>
      <c r="S155" s="10">
        <f>SUMIF(U155:AB155,"&gt;0")</f>
        <v>46</v>
      </c>
      <c r="T155" s="17">
        <f t="shared" si="28"/>
      </c>
      <c r="U155" s="13">
        <f t="shared" si="20"/>
        <v>23</v>
      </c>
      <c r="V155" s="13">
        <f t="shared" si="21"/>
        <v>23</v>
      </c>
      <c r="W155" s="13" t="e">
        <f t="shared" si="22"/>
        <v>#NUM!</v>
      </c>
      <c r="X155" s="13" t="e">
        <f t="shared" si="23"/>
        <v>#NUM!</v>
      </c>
      <c r="Y155" s="13" t="e">
        <f t="shared" si="24"/>
        <v>#NUM!</v>
      </c>
      <c r="Z155" s="13" t="e">
        <f t="shared" si="25"/>
        <v>#NUM!</v>
      </c>
      <c r="AA155" s="13" t="e">
        <f t="shared" si="26"/>
        <v>#NUM!</v>
      </c>
      <c r="AB155" s="13" t="e">
        <f t="shared" si="27"/>
        <v>#NUM!</v>
      </c>
      <c r="AC155" s="14" t="s">
        <v>3</v>
      </c>
      <c r="AD155" s="10" t="e">
        <f>VLOOKUP(B155,prot!A:H,8,FALSE)</f>
        <v>#N/A</v>
      </c>
      <c r="AE155" s="15" t="b">
        <f t="shared" si="29"/>
        <v>1</v>
      </c>
      <c r="AF155" s="16">
        <f t="shared" si="30"/>
        <v>0</v>
      </c>
    </row>
    <row r="156" spans="1:32" ht="12.75" customHeight="1">
      <c r="A156" s="22">
        <v>25</v>
      </c>
      <c r="B156" s="26" t="s">
        <v>139</v>
      </c>
      <c r="C156" s="10"/>
      <c r="D156" s="10"/>
      <c r="E156" s="10">
        <v>21</v>
      </c>
      <c r="F156" s="10">
        <v>21</v>
      </c>
      <c r="G156" s="10" t="s">
        <v>5</v>
      </c>
      <c r="H156" s="10" t="s">
        <v>5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>
        <f>SUM(C156:Q156)</f>
        <v>42</v>
      </c>
      <c r="S156" s="10">
        <f>SUMIF(U156:AB156,"&gt;0")</f>
        <v>42</v>
      </c>
      <c r="T156" s="17">
        <f aca="true" t="shared" si="36" ref="T156:T163">IF(AF156=0,"",AF156)</f>
      </c>
      <c r="U156" s="13">
        <f t="shared" si="20"/>
        <v>21</v>
      </c>
      <c r="V156" s="13">
        <f t="shared" si="21"/>
        <v>21</v>
      </c>
      <c r="W156" s="13" t="e">
        <f t="shared" si="22"/>
        <v>#NUM!</v>
      </c>
      <c r="X156" s="13" t="e">
        <f t="shared" si="23"/>
        <v>#NUM!</v>
      </c>
      <c r="Y156" s="13" t="e">
        <f t="shared" si="24"/>
        <v>#NUM!</v>
      </c>
      <c r="Z156" s="13" t="e">
        <f t="shared" si="25"/>
        <v>#NUM!</v>
      </c>
      <c r="AA156" s="13" t="e">
        <f t="shared" si="26"/>
        <v>#NUM!</v>
      </c>
      <c r="AB156" s="13" t="e">
        <f t="shared" si="27"/>
        <v>#NUM!</v>
      </c>
      <c r="AC156" s="14" t="s">
        <v>3</v>
      </c>
      <c r="AD156" s="10" t="e">
        <f>VLOOKUP(B156,prot!A:H,8,FALSE)</f>
        <v>#N/A</v>
      </c>
      <c r="AE156" s="15" t="b">
        <f aca="true" t="shared" si="37" ref="AE156:AE163">ISERROR(AD156)</f>
        <v>1</v>
      </c>
      <c r="AF156" s="16">
        <f aca="true" t="shared" si="38" ref="AF156:AF163">IF(AE156,0,AD156)</f>
        <v>0</v>
      </c>
    </row>
    <row r="157" spans="1:32" ht="12.75" customHeight="1">
      <c r="A157" s="22">
        <v>26</v>
      </c>
      <c r="B157" s="26" t="s">
        <v>137</v>
      </c>
      <c r="C157" s="10" t="s">
        <v>5</v>
      </c>
      <c r="D157" s="10" t="s">
        <v>5</v>
      </c>
      <c r="E157" s="10">
        <v>24</v>
      </c>
      <c r="F157" s="10">
        <v>14</v>
      </c>
      <c r="G157" s="10" t="s">
        <v>5</v>
      </c>
      <c r="H157" s="10" t="s">
        <v>5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>
        <f>SUM(C157:Q157)</f>
        <v>38</v>
      </c>
      <c r="S157" s="10">
        <f>SUMIF(U157:AB157,"&gt;0")</f>
        <v>38</v>
      </c>
      <c r="T157" s="17">
        <f t="shared" si="36"/>
      </c>
      <c r="U157" s="13">
        <f t="shared" si="20"/>
        <v>24</v>
      </c>
      <c r="V157" s="13">
        <f t="shared" si="21"/>
        <v>14</v>
      </c>
      <c r="W157" s="13" t="e">
        <f t="shared" si="22"/>
        <v>#NUM!</v>
      </c>
      <c r="X157" s="13" t="e">
        <f t="shared" si="23"/>
        <v>#NUM!</v>
      </c>
      <c r="Y157" s="13" t="e">
        <f t="shared" si="24"/>
        <v>#NUM!</v>
      </c>
      <c r="Z157" s="13" t="e">
        <f t="shared" si="25"/>
        <v>#NUM!</v>
      </c>
      <c r="AA157" s="13" t="e">
        <f t="shared" si="26"/>
        <v>#NUM!</v>
      </c>
      <c r="AB157" s="13" t="e">
        <f t="shared" si="27"/>
        <v>#NUM!</v>
      </c>
      <c r="AC157" s="14" t="s">
        <v>3</v>
      </c>
      <c r="AD157" s="10" t="e">
        <f>VLOOKUP(B157,prot!A:H,8,FALSE)</f>
        <v>#N/A</v>
      </c>
      <c r="AE157" s="15" t="b">
        <f t="shared" si="37"/>
        <v>1</v>
      </c>
      <c r="AF157" s="16">
        <f t="shared" si="38"/>
        <v>0</v>
      </c>
    </row>
    <row r="158" spans="1:32" ht="12.75" customHeight="1">
      <c r="A158" s="22">
        <v>27</v>
      </c>
      <c r="B158" s="26" t="s">
        <v>140</v>
      </c>
      <c r="C158" s="10"/>
      <c r="D158" s="10"/>
      <c r="E158" s="10">
        <v>20</v>
      </c>
      <c r="F158" s="10">
        <v>18</v>
      </c>
      <c r="G158" s="10" t="s">
        <v>5</v>
      </c>
      <c r="H158" s="10" t="s">
        <v>5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>
        <f>SUM(C158:Q158)</f>
        <v>38</v>
      </c>
      <c r="S158" s="10">
        <f>SUMIF(U158:AB158,"&gt;0")</f>
        <v>38</v>
      </c>
      <c r="T158" s="17">
        <f t="shared" si="36"/>
      </c>
      <c r="U158" s="13">
        <f t="shared" si="20"/>
        <v>20</v>
      </c>
      <c r="V158" s="13">
        <f t="shared" si="21"/>
        <v>18</v>
      </c>
      <c r="W158" s="13" t="e">
        <f t="shared" si="22"/>
        <v>#NUM!</v>
      </c>
      <c r="X158" s="13" t="e">
        <f t="shared" si="23"/>
        <v>#NUM!</v>
      </c>
      <c r="Y158" s="13" t="e">
        <f t="shared" si="24"/>
        <v>#NUM!</v>
      </c>
      <c r="Z158" s="13" t="e">
        <f t="shared" si="25"/>
        <v>#NUM!</v>
      </c>
      <c r="AA158" s="13" t="e">
        <f t="shared" si="26"/>
        <v>#NUM!</v>
      </c>
      <c r="AB158" s="13" t="e">
        <f t="shared" si="27"/>
        <v>#NUM!</v>
      </c>
      <c r="AC158" s="14" t="s">
        <v>3</v>
      </c>
      <c r="AD158" s="10" t="e">
        <f>VLOOKUP(B158,prot!A:H,8,FALSE)</f>
        <v>#N/A</v>
      </c>
      <c r="AE158" s="15" t="b">
        <f t="shared" si="37"/>
        <v>1</v>
      </c>
      <c r="AF158" s="16">
        <f t="shared" si="38"/>
        <v>0</v>
      </c>
    </row>
    <row r="159" spans="1:32" ht="12.75" customHeight="1">
      <c r="A159" s="22">
        <v>28</v>
      </c>
      <c r="B159" s="26" t="s">
        <v>141</v>
      </c>
      <c r="C159" s="10"/>
      <c r="D159" s="10"/>
      <c r="E159" s="10">
        <v>19</v>
      </c>
      <c r="F159" s="10">
        <v>17</v>
      </c>
      <c r="G159" s="10" t="s">
        <v>5</v>
      </c>
      <c r="H159" s="10" t="s">
        <v>5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>
        <f>SUM(C159:Q159)</f>
        <v>36</v>
      </c>
      <c r="S159" s="10">
        <f>SUMIF(U159:AB159,"&gt;0")</f>
        <v>36</v>
      </c>
      <c r="T159" s="17">
        <f t="shared" si="36"/>
      </c>
      <c r="U159" s="13">
        <f t="shared" si="20"/>
        <v>19</v>
      </c>
      <c r="V159" s="13">
        <f t="shared" si="21"/>
        <v>17</v>
      </c>
      <c r="W159" s="13" t="e">
        <f t="shared" si="22"/>
        <v>#NUM!</v>
      </c>
      <c r="X159" s="13" t="e">
        <f t="shared" si="23"/>
        <v>#NUM!</v>
      </c>
      <c r="Y159" s="13" t="e">
        <f t="shared" si="24"/>
        <v>#NUM!</v>
      </c>
      <c r="Z159" s="13" t="e">
        <f t="shared" si="25"/>
        <v>#NUM!</v>
      </c>
      <c r="AA159" s="13" t="e">
        <f t="shared" si="26"/>
        <v>#NUM!</v>
      </c>
      <c r="AB159" s="13" t="e">
        <f t="shared" si="27"/>
        <v>#NUM!</v>
      </c>
      <c r="AC159" s="14" t="s">
        <v>3</v>
      </c>
      <c r="AD159" s="10" t="e">
        <f>VLOOKUP(B159,prot!A:H,8,FALSE)</f>
        <v>#N/A</v>
      </c>
      <c r="AE159" s="15" t="b">
        <f t="shared" si="37"/>
        <v>1</v>
      </c>
      <c r="AF159" s="16">
        <f t="shared" si="38"/>
        <v>0</v>
      </c>
    </row>
    <row r="160" spans="1:32" ht="12.75" customHeight="1">
      <c r="A160" s="22">
        <v>29</v>
      </c>
      <c r="B160" s="26" t="s">
        <v>175</v>
      </c>
      <c r="C160" s="10"/>
      <c r="D160" s="10"/>
      <c r="E160" s="10"/>
      <c r="F160" s="10"/>
      <c r="G160" s="10">
        <v>15</v>
      </c>
      <c r="H160" s="10">
        <v>21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>
        <f>SUMIF(U160:AB160,"&gt;0")</f>
        <v>36</v>
      </c>
      <c r="T160" s="17">
        <f t="shared" si="36"/>
        <v>15</v>
      </c>
      <c r="U160" s="13">
        <f t="shared" si="20"/>
        <v>21</v>
      </c>
      <c r="V160" s="13">
        <f t="shared" si="21"/>
        <v>15</v>
      </c>
      <c r="W160" s="13" t="e">
        <f t="shared" si="22"/>
        <v>#NUM!</v>
      </c>
      <c r="X160" s="13" t="e">
        <f t="shared" si="23"/>
        <v>#NUM!</v>
      </c>
      <c r="Y160" s="13" t="e">
        <f t="shared" si="24"/>
        <v>#NUM!</v>
      </c>
      <c r="Z160" s="13" t="e">
        <f t="shared" si="25"/>
        <v>#NUM!</v>
      </c>
      <c r="AA160" s="13" t="e">
        <f t="shared" si="26"/>
        <v>#NUM!</v>
      </c>
      <c r="AB160" s="13" t="e">
        <f t="shared" si="27"/>
        <v>#NUM!</v>
      </c>
      <c r="AC160" s="14" t="s">
        <v>3</v>
      </c>
      <c r="AD160" s="10">
        <f>VLOOKUP(B160,prot!A:H,8,FALSE)</f>
        <v>15</v>
      </c>
      <c r="AE160" s="15" t="b">
        <f t="shared" si="37"/>
        <v>0</v>
      </c>
      <c r="AF160" s="16">
        <f t="shared" si="38"/>
        <v>15</v>
      </c>
    </row>
    <row r="161" spans="1:32" ht="12.75" customHeight="1">
      <c r="A161" s="22">
        <v>30</v>
      </c>
      <c r="B161" s="26" t="s">
        <v>176</v>
      </c>
      <c r="C161" s="10"/>
      <c r="D161" s="10"/>
      <c r="E161" s="10"/>
      <c r="F161" s="10"/>
      <c r="G161" s="10">
        <v>16</v>
      </c>
      <c r="H161" s="10">
        <v>18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>
        <f>SUMIF(U161:AB161,"&gt;0")</f>
        <v>34</v>
      </c>
      <c r="T161" s="17">
        <f t="shared" si="36"/>
        <v>16</v>
      </c>
      <c r="U161" s="13">
        <f t="shared" si="20"/>
        <v>18</v>
      </c>
      <c r="V161" s="13">
        <f t="shared" si="21"/>
        <v>16</v>
      </c>
      <c r="W161" s="13" t="e">
        <f t="shared" si="22"/>
        <v>#NUM!</v>
      </c>
      <c r="X161" s="13" t="e">
        <f t="shared" si="23"/>
        <v>#NUM!</v>
      </c>
      <c r="Y161" s="13" t="e">
        <f t="shared" si="24"/>
        <v>#NUM!</v>
      </c>
      <c r="Z161" s="13" t="e">
        <f t="shared" si="25"/>
        <v>#NUM!</v>
      </c>
      <c r="AA161" s="13" t="e">
        <f t="shared" si="26"/>
        <v>#NUM!</v>
      </c>
      <c r="AB161" s="13" t="e">
        <f t="shared" si="27"/>
        <v>#NUM!</v>
      </c>
      <c r="AC161" s="14" t="s">
        <v>3</v>
      </c>
      <c r="AD161" s="10">
        <f>VLOOKUP(B161,prot!A:H,8,FALSE)</f>
        <v>16</v>
      </c>
      <c r="AE161" s="15" t="b">
        <f t="shared" si="37"/>
        <v>0</v>
      </c>
      <c r="AF161" s="16">
        <f t="shared" si="38"/>
        <v>16</v>
      </c>
    </row>
    <row r="162" spans="1:32" ht="12.75" customHeight="1">
      <c r="A162" s="22">
        <v>31</v>
      </c>
      <c r="B162" s="26" t="s">
        <v>145</v>
      </c>
      <c r="C162" s="10"/>
      <c r="D162" s="10"/>
      <c r="E162" s="10">
        <v>14</v>
      </c>
      <c r="F162" s="10">
        <v>19</v>
      </c>
      <c r="G162" s="10" t="s">
        <v>5</v>
      </c>
      <c r="H162" s="10" t="s">
        <v>5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>
        <f>SUM(C162:Q162)</f>
        <v>33</v>
      </c>
      <c r="S162" s="10">
        <f>SUMIF(U162:AB162,"&gt;0")</f>
        <v>33</v>
      </c>
      <c r="T162" s="17">
        <f t="shared" si="36"/>
      </c>
      <c r="U162" s="13">
        <f t="shared" si="20"/>
        <v>19</v>
      </c>
      <c r="V162" s="13">
        <f t="shared" si="21"/>
        <v>14</v>
      </c>
      <c r="W162" s="13" t="e">
        <f t="shared" si="22"/>
        <v>#NUM!</v>
      </c>
      <c r="X162" s="13" t="e">
        <f t="shared" si="23"/>
        <v>#NUM!</v>
      </c>
      <c r="Y162" s="13" t="e">
        <f t="shared" si="24"/>
        <v>#NUM!</v>
      </c>
      <c r="Z162" s="13" t="e">
        <f t="shared" si="25"/>
        <v>#NUM!</v>
      </c>
      <c r="AA162" s="13" t="e">
        <f t="shared" si="26"/>
        <v>#NUM!</v>
      </c>
      <c r="AB162" s="13" t="e">
        <f t="shared" si="27"/>
        <v>#NUM!</v>
      </c>
      <c r="AC162" s="14" t="s">
        <v>3</v>
      </c>
      <c r="AD162" s="10" t="e">
        <f>VLOOKUP(B162,prot!A:H,8,FALSE)</f>
        <v>#N/A</v>
      </c>
      <c r="AE162" s="15" t="b">
        <f t="shared" si="37"/>
        <v>1</v>
      </c>
      <c r="AF162" s="16">
        <f t="shared" si="38"/>
        <v>0</v>
      </c>
    </row>
    <row r="163" spans="1:32" ht="12.75" customHeight="1">
      <c r="A163" s="22">
        <v>32</v>
      </c>
      <c r="B163" s="26" t="s">
        <v>146</v>
      </c>
      <c r="C163" s="10"/>
      <c r="D163" s="10"/>
      <c r="E163" s="10">
        <v>13</v>
      </c>
      <c r="F163" s="10">
        <v>20</v>
      </c>
      <c r="G163" s="10" t="s">
        <v>5</v>
      </c>
      <c r="H163" s="10" t="s">
        <v>5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>
        <f>SUM(C163:Q163)</f>
        <v>33</v>
      </c>
      <c r="S163" s="10">
        <f>SUMIF(U163:AB163,"&gt;0")</f>
        <v>33</v>
      </c>
      <c r="T163" s="17">
        <f t="shared" si="36"/>
      </c>
      <c r="U163" s="13">
        <f t="shared" si="20"/>
        <v>20</v>
      </c>
      <c r="V163" s="13">
        <f t="shared" si="21"/>
        <v>13</v>
      </c>
      <c r="W163" s="13" t="e">
        <f t="shared" si="22"/>
        <v>#NUM!</v>
      </c>
      <c r="X163" s="13" t="e">
        <f t="shared" si="23"/>
        <v>#NUM!</v>
      </c>
      <c r="Y163" s="13" t="e">
        <f t="shared" si="24"/>
        <v>#NUM!</v>
      </c>
      <c r="Z163" s="13" t="e">
        <f t="shared" si="25"/>
        <v>#NUM!</v>
      </c>
      <c r="AA163" s="13" t="e">
        <f t="shared" si="26"/>
        <v>#NUM!</v>
      </c>
      <c r="AB163" s="13" t="e">
        <f t="shared" si="27"/>
        <v>#NUM!</v>
      </c>
      <c r="AC163" s="14" t="s">
        <v>3</v>
      </c>
      <c r="AD163" s="10" t="e">
        <f>VLOOKUP(B163,prot!A:H,8,FALSE)</f>
        <v>#N/A</v>
      </c>
      <c r="AE163" s="15" t="b">
        <f t="shared" si="37"/>
        <v>1</v>
      </c>
      <c r="AF163" s="16">
        <f t="shared" si="38"/>
        <v>0</v>
      </c>
    </row>
    <row r="164" spans="1:32" ht="12.75" customHeight="1">
      <c r="A164" s="22">
        <v>33</v>
      </c>
      <c r="B164" s="26" t="s">
        <v>178</v>
      </c>
      <c r="C164" s="10"/>
      <c r="D164" s="10"/>
      <c r="E164" s="10"/>
      <c r="F164" s="10"/>
      <c r="G164" s="10">
        <v>20</v>
      </c>
      <c r="H164" s="10">
        <v>13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>
        <f>SUMIF(U164:AB164,"&gt;0")</f>
        <v>33</v>
      </c>
      <c r="T164" s="17">
        <f>IF(AF164=0,"",AF164)</f>
        <v>20</v>
      </c>
      <c r="U164" s="13">
        <f t="shared" si="20"/>
        <v>20</v>
      </c>
      <c r="V164" s="13">
        <f t="shared" si="21"/>
        <v>13</v>
      </c>
      <c r="W164" s="13" t="e">
        <f t="shared" si="22"/>
        <v>#NUM!</v>
      </c>
      <c r="X164" s="13" t="e">
        <f t="shared" si="23"/>
        <v>#NUM!</v>
      </c>
      <c r="Y164" s="13" t="e">
        <f t="shared" si="24"/>
        <v>#NUM!</v>
      </c>
      <c r="Z164" s="13" t="e">
        <f t="shared" si="25"/>
        <v>#NUM!</v>
      </c>
      <c r="AA164" s="13" t="e">
        <f t="shared" si="26"/>
        <v>#NUM!</v>
      </c>
      <c r="AB164" s="13" t="e">
        <f t="shared" si="27"/>
        <v>#NUM!</v>
      </c>
      <c r="AC164" s="14" t="s">
        <v>3</v>
      </c>
      <c r="AD164" s="10">
        <f>VLOOKUP(B164,prot!A:H,8,FALSE)</f>
        <v>20</v>
      </c>
      <c r="AE164" s="15" t="b">
        <f>ISERROR(AD164)</f>
        <v>0</v>
      </c>
      <c r="AF164" s="16">
        <f>IF(AE164,0,AD164)</f>
        <v>20</v>
      </c>
    </row>
    <row r="165" spans="1:32" ht="12.75" customHeight="1">
      <c r="A165" s="22">
        <v>34</v>
      </c>
      <c r="B165" s="26" t="s">
        <v>133</v>
      </c>
      <c r="C165" s="10" t="s">
        <v>5</v>
      </c>
      <c r="D165" s="10">
        <v>16</v>
      </c>
      <c r="E165" s="10" t="s">
        <v>5</v>
      </c>
      <c r="F165" s="10">
        <v>15</v>
      </c>
      <c r="G165" s="10" t="s">
        <v>5</v>
      </c>
      <c r="H165" s="10" t="s">
        <v>5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>
        <f>SUM(C165:Q165)</f>
        <v>31</v>
      </c>
      <c r="S165" s="10">
        <f>SUMIF(U165:AB165,"&gt;0")</f>
        <v>31</v>
      </c>
      <c r="T165" s="17">
        <f aca="true" t="shared" si="39" ref="T165:T172">IF(AF165=0,"",AF165)</f>
      </c>
      <c r="U165" s="13">
        <f t="shared" si="20"/>
        <v>16</v>
      </c>
      <c r="V165" s="13">
        <f t="shared" si="21"/>
        <v>15</v>
      </c>
      <c r="W165" s="13" t="e">
        <f t="shared" si="22"/>
        <v>#NUM!</v>
      </c>
      <c r="X165" s="13" t="e">
        <f t="shared" si="23"/>
        <v>#NUM!</v>
      </c>
      <c r="Y165" s="13" t="e">
        <f t="shared" si="24"/>
        <v>#NUM!</v>
      </c>
      <c r="Z165" s="13" t="e">
        <f t="shared" si="25"/>
        <v>#NUM!</v>
      </c>
      <c r="AA165" s="13" t="e">
        <f t="shared" si="26"/>
        <v>#NUM!</v>
      </c>
      <c r="AB165" s="13" t="e">
        <f t="shared" si="27"/>
        <v>#NUM!</v>
      </c>
      <c r="AC165" s="14" t="s">
        <v>3</v>
      </c>
      <c r="AD165" s="10" t="e">
        <f>VLOOKUP(B165,prot!A:H,8,FALSE)</f>
        <v>#N/A</v>
      </c>
      <c r="AE165" s="15" t="b">
        <f aca="true" t="shared" si="40" ref="AE165:AE172">ISERROR(AD165)</f>
        <v>1</v>
      </c>
      <c r="AF165" s="16">
        <f aca="true" t="shared" si="41" ref="AF165:AF172">IF(AE165,0,AD165)</f>
        <v>0</v>
      </c>
    </row>
    <row r="166" spans="1:32" ht="12.75" customHeight="1">
      <c r="A166" s="22">
        <v>35</v>
      </c>
      <c r="B166" s="26" t="s">
        <v>142</v>
      </c>
      <c r="C166" s="10"/>
      <c r="D166" s="10"/>
      <c r="E166" s="10">
        <v>18</v>
      </c>
      <c r="F166" s="10">
        <v>13</v>
      </c>
      <c r="G166" s="10" t="s">
        <v>5</v>
      </c>
      <c r="H166" s="10" t="s">
        <v>5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>
        <f>SUM(C166:Q166)</f>
        <v>31</v>
      </c>
      <c r="S166" s="10">
        <f>SUMIF(U166:AB166,"&gt;0")</f>
        <v>31</v>
      </c>
      <c r="T166" s="17">
        <f t="shared" si="39"/>
      </c>
      <c r="U166" s="13">
        <f t="shared" si="20"/>
        <v>18</v>
      </c>
      <c r="V166" s="13">
        <f t="shared" si="21"/>
        <v>13</v>
      </c>
      <c r="W166" s="13" t="e">
        <f t="shared" si="22"/>
        <v>#NUM!</v>
      </c>
      <c r="X166" s="13" t="e">
        <f t="shared" si="23"/>
        <v>#NUM!</v>
      </c>
      <c r="Y166" s="13" t="e">
        <f t="shared" si="24"/>
        <v>#NUM!</v>
      </c>
      <c r="Z166" s="13" t="e">
        <f t="shared" si="25"/>
        <v>#NUM!</v>
      </c>
      <c r="AA166" s="13" t="e">
        <f t="shared" si="26"/>
        <v>#NUM!</v>
      </c>
      <c r="AB166" s="13" t="e">
        <f t="shared" si="27"/>
        <v>#NUM!</v>
      </c>
      <c r="AC166" s="14" t="s">
        <v>3</v>
      </c>
      <c r="AD166" s="10" t="e">
        <f>VLOOKUP(B166,prot!A:H,8,FALSE)</f>
        <v>#N/A</v>
      </c>
      <c r="AE166" s="15" t="b">
        <f t="shared" si="40"/>
        <v>1</v>
      </c>
      <c r="AF166" s="16">
        <f t="shared" si="41"/>
        <v>0</v>
      </c>
    </row>
    <row r="167" spans="1:32" ht="12.75" customHeight="1">
      <c r="A167" s="22">
        <v>36</v>
      </c>
      <c r="B167" s="26" t="s">
        <v>132</v>
      </c>
      <c r="C167" s="10" t="s">
        <v>5</v>
      </c>
      <c r="D167" s="10">
        <v>17</v>
      </c>
      <c r="E167" s="10" t="s">
        <v>5</v>
      </c>
      <c r="F167" s="10">
        <v>11</v>
      </c>
      <c r="G167" s="10" t="s">
        <v>5</v>
      </c>
      <c r="H167" s="10" t="s">
        <v>5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>
        <f>SUM(C167:Q167)</f>
        <v>28</v>
      </c>
      <c r="S167" s="10">
        <f>SUMIF(U167:AB167,"&gt;0")</f>
        <v>28</v>
      </c>
      <c r="T167" s="17">
        <f t="shared" si="39"/>
      </c>
      <c r="U167" s="13">
        <f t="shared" si="20"/>
        <v>17</v>
      </c>
      <c r="V167" s="13">
        <f t="shared" si="21"/>
        <v>11</v>
      </c>
      <c r="W167" s="13" t="e">
        <f t="shared" si="22"/>
        <v>#NUM!</v>
      </c>
      <c r="X167" s="13" t="e">
        <f t="shared" si="23"/>
        <v>#NUM!</v>
      </c>
      <c r="Y167" s="13" t="e">
        <f t="shared" si="24"/>
        <v>#NUM!</v>
      </c>
      <c r="Z167" s="13" t="e">
        <f t="shared" si="25"/>
        <v>#NUM!</v>
      </c>
      <c r="AA167" s="13" t="e">
        <f t="shared" si="26"/>
        <v>#NUM!</v>
      </c>
      <c r="AB167" s="13" t="e">
        <f t="shared" si="27"/>
        <v>#NUM!</v>
      </c>
      <c r="AC167" s="14" t="s">
        <v>3</v>
      </c>
      <c r="AD167" s="10" t="e">
        <f>VLOOKUP(B167,prot!A:H,8,FALSE)</f>
        <v>#N/A</v>
      </c>
      <c r="AE167" s="15" t="b">
        <f t="shared" si="40"/>
        <v>1</v>
      </c>
      <c r="AF167" s="16">
        <f t="shared" si="41"/>
        <v>0</v>
      </c>
    </row>
    <row r="168" spans="1:32" ht="12.75" customHeight="1">
      <c r="A168" s="22">
        <v>37</v>
      </c>
      <c r="B168" s="26" t="s">
        <v>144</v>
      </c>
      <c r="C168" s="10"/>
      <c r="D168" s="10"/>
      <c r="E168" s="10">
        <v>16</v>
      </c>
      <c r="F168" s="10">
        <v>12</v>
      </c>
      <c r="G168" s="10" t="s">
        <v>5</v>
      </c>
      <c r="H168" s="10" t="s">
        <v>5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>
        <f>SUM(C168:Q168)</f>
        <v>28</v>
      </c>
      <c r="S168" s="10">
        <f>SUMIF(U168:AB168,"&gt;0")</f>
        <v>28</v>
      </c>
      <c r="T168" s="17">
        <f t="shared" si="39"/>
      </c>
      <c r="U168" s="13">
        <f t="shared" si="20"/>
        <v>16</v>
      </c>
      <c r="V168" s="13">
        <f t="shared" si="21"/>
        <v>12</v>
      </c>
      <c r="W168" s="13" t="e">
        <f t="shared" si="22"/>
        <v>#NUM!</v>
      </c>
      <c r="X168" s="13" t="e">
        <f t="shared" si="23"/>
        <v>#NUM!</v>
      </c>
      <c r="Y168" s="13" t="e">
        <f t="shared" si="24"/>
        <v>#NUM!</v>
      </c>
      <c r="Z168" s="13" t="e">
        <f t="shared" si="25"/>
        <v>#NUM!</v>
      </c>
      <c r="AA168" s="13" t="e">
        <f t="shared" si="26"/>
        <v>#NUM!</v>
      </c>
      <c r="AB168" s="13" t="e">
        <f t="shared" si="27"/>
        <v>#NUM!</v>
      </c>
      <c r="AC168" s="14" t="s">
        <v>3</v>
      </c>
      <c r="AD168" s="10" t="e">
        <f>VLOOKUP(B168,prot!A:H,8,FALSE)</f>
        <v>#N/A</v>
      </c>
      <c r="AE168" s="15" t="b">
        <f t="shared" si="40"/>
        <v>1</v>
      </c>
      <c r="AF168" s="16">
        <f t="shared" si="41"/>
        <v>0</v>
      </c>
    </row>
    <row r="169" spans="1:32" ht="12.75" customHeight="1">
      <c r="A169" s="22">
        <v>38</v>
      </c>
      <c r="B169" s="26" t="s">
        <v>143</v>
      </c>
      <c r="C169" s="10"/>
      <c r="D169" s="10"/>
      <c r="E169" s="10">
        <v>17</v>
      </c>
      <c r="F169" s="10">
        <v>9</v>
      </c>
      <c r="G169" s="10" t="s">
        <v>5</v>
      </c>
      <c r="H169" s="10" t="s">
        <v>5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>
        <f>SUM(C169:Q169)</f>
        <v>26</v>
      </c>
      <c r="S169" s="10">
        <f>SUMIF(U169:AB169,"&gt;0")</f>
        <v>26</v>
      </c>
      <c r="T169" s="17">
        <f t="shared" si="39"/>
      </c>
      <c r="U169" s="13">
        <f t="shared" si="20"/>
        <v>17</v>
      </c>
      <c r="V169" s="13">
        <f t="shared" si="21"/>
        <v>9</v>
      </c>
      <c r="W169" s="13" t="e">
        <f t="shared" si="22"/>
        <v>#NUM!</v>
      </c>
      <c r="X169" s="13" t="e">
        <f t="shared" si="23"/>
        <v>#NUM!</v>
      </c>
      <c r="Y169" s="13" t="e">
        <f t="shared" si="24"/>
        <v>#NUM!</v>
      </c>
      <c r="Z169" s="13" t="e">
        <f t="shared" si="25"/>
        <v>#NUM!</v>
      </c>
      <c r="AA169" s="13" t="e">
        <f t="shared" si="26"/>
        <v>#NUM!</v>
      </c>
      <c r="AB169" s="13" t="e">
        <f t="shared" si="27"/>
        <v>#NUM!</v>
      </c>
      <c r="AC169" s="14" t="s">
        <v>3</v>
      </c>
      <c r="AD169" s="10" t="e">
        <f>VLOOKUP(B169,prot!A:H,8,FALSE)</f>
        <v>#N/A</v>
      </c>
      <c r="AE169" s="15" t="b">
        <f t="shared" si="40"/>
        <v>1</v>
      </c>
      <c r="AF169" s="16">
        <f t="shared" si="41"/>
        <v>0</v>
      </c>
    </row>
    <row r="170" spans="1:32" ht="12.75" customHeight="1">
      <c r="A170" s="22">
        <v>39</v>
      </c>
      <c r="B170" s="27" t="s">
        <v>205</v>
      </c>
      <c r="C170" s="10"/>
      <c r="D170" s="10"/>
      <c r="E170" s="10"/>
      <c r="F170" s="10"/>
      <c r="G170" s="10">
        <v>17</v>
      </c>
      <c r="H170" s="10" t="s">
        <v>5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>
        <f>SUMIF(U170:AB170,"&gt;0")</f>
        <v>17</v>
      </c>
      <c r="T170" s="17">
        <f t="shared" si="39"/>
        <v>17</v>
      </c>
      <c r="U170" s="13">
        <f t="shared" si="20"/>
        <v>17</v>
      </c>
      <c r="V170" s="13" t="e">
        <f t="shared" si="21"/>
        <v>#NUM!</v>
      </c>
      <c r="W170" s="13" t="e">
        <f t="shared" si="22"/>
        <v>#NUM!</v>
      </c>
      <c r="X170" s="13" t="e">
        <f t="shared" si="23"/>
        <v>#NUM!</v>
      </c>
      <c r="Y170" s="13" t="e">
        <f t="shared" si="24"/>
        <v>#NUM!</v>
      </c>
      <c r="Z170" s="13" t="e">
        <f t="shared" si="25"/>
        <v>#NUM!</v>
      </c>
      <c r="AA170" s="13" t="e">
        <f t="shared" si="26"/>
        <v>#NUM!</v>
      </c>
      <c r="AB170" s="13" t="e">
        <f t="shared" si="27"/>
        <v>#NUM!</v>
      </c>
      <c r="AC170" s="14" t="s">
        <v>3</v>
      </c>
      <c r="AD170" s="10">
        <f>VLOOKUP(B170,prot!A:H,8,FALSE)</f>
        <v>17</v>
      </c>
      <c r="AE170" s="15" t="b">
        <f t="shared" si="40"/>
        <v>0</v>
      </c>
      <c r="AF170" s="16">
        <f t="shared" si="41"/>
        <v>17</v>
      </c>
    </row>
    <row r="171" spans="1:32" ht="12.75" customHeight="1">
      <c r="A171" s="22">
        <v>40</v>
      </c>
      <c r="B171" s="30" t="s">
        <v>177</v>
      </c>
      <c r="C171" s="10"/>
      <c r="D171" s="10"/>
      <c r="E171" s="10"/>
      <c r="F171" s="10"/>
      <c r="G171" s="10" t="s">
        <v>5</v>
      </c>
      <c r="H171" s="10">
        <v>14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>
        <f>SUMIF(U171:AB171,"&gt;0")</f>
        <v>14</v>
      </c>
      <c r="T171" s="17">
        <f t="shared" si="39"/>
      </c>
      <c r="U171" s="13">
        <f t="shared" si="20"/>
        <v>14</v>
      </c>
      <c r="V171" s="13" t="e">
        <f t="shared" si="21"/>
        <v>#NUM!</v>
      </c>
      <c r="W171" s="13" t="e">
        <f t="shared" si="22"/>
        <v>#NUM!</v>
      </c>
      <c r="X171" s="13" t="e">
        <f t="shared" si="23"/>
        <v>#NUM!</v>
      </c>
      <c r="Y171" s="13" t="e">
        <f t="shared" si="24"/>
        <v>#NUM!</v>
      </c>
      <c r="Z171" s="13" t="e">
        <f t="shared" si="25"/>
        <v>#NUM!</v>
      </c>
      <c r="AA171" s="13" t="e">
        <f t="shared" si="26"/>
        <v>#NUM!</v>
      </c>
      <c r="AB171" s="13" t="e">
        <f t="shared" si="27"/>
        <v>#NUM!</v>
      </c>
      <c r="AC171" s="14" t="s">
        <v>3</v>
      </c>
      <c r="AD171" s="10" t="e">
        <f>VLOOKUP(B171,prot!A:H,8,FALSE)</f>
        <v>#N/A</v>
      </c>
      <c r="AE171" s="15" t="b">
        <f t="shared" si="40"/>
        <v>1</v>
      </c>
      <c r="AF171" s="16">
        <f t="shared" si="41"/>
        <v>0</v>
      </c>
    </row>
    <row r="172" spans="1:32" ht="12.75" customHeight="1">
      <c r="A172" s="22">
        <v>41</v>
      </c>
      <c r="B172" s="5" t="s">
        <v>206</v>
      </c>
      <c r="C172" s="10"/>
      <c r="D172" s="10"/>
      <c r="E172" s="10"/>
      <c r="F172" s="10"/>
      <c r="G172" s="10">
        <v>14</v>
      </c>
      <c r="H172" s="10" t="s">
        <v>5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>
        <f>SUMIF(U172:AB172,"&gt;0")</f>
        <v>14</v>
      </c>
      <c r="T172" s="17">
        <f t="shared" si="39"/>
        <v>14</v>
      </c>
      <c r="U172" s="13">
        <f t="shared" si="20"/>
        <v>14</v>
      </c>
      <c r="V172" s="13" t="e">
        <f t="shared" si="21"/>
        <v>#NUM!</v>
      </c>
      <c r="W172" s="13" t="e">
        <f t="shared" si="22"/>
        <v>#NUM!</v>
      </c>
      <c r="X172" s="13" t="e">
        <f t="shared" si="23"/>
        <v>#NUM!</v>
      </c>
      <c r="Y172" s="13" t="e">
        <f t="shared" si="24"/>
        <v>#NUM!</v>
      </c>
      <c r="Z172" s="13" t="e">
        <f t="shared" si="25"/>
        <v>#NUM!</v>
      </c>
      <c r="AA172" s="13" t="e">
        <f t="shared" si="26"/>
        <v>#NUM!</v>
      </c>
      <c r="AB172" s="13" t="e">
        <f t="shared" si="27"/>
        <v>#NUM!</v>
      </c>
      <c r="AC172" s="14" t="s">
        <v>3</v>
      </c>
      <c r="AD172" s="10">
        <f>VLOOKUP(B172,prot!A:H,8,FALSE)</f>
        <v>14</v>
      </c>
      <c r="AE172" s="15" t="b">
        <f t="shared" si="40"/>
        <v>0</v>
      </c>
      <c r="AF172" s="16">
        <f t="shared" si="41"/>
        <v>14</v>
      </c>
    </row>
    <row r="173" spans="1:32" ht="15" customHeight="1">
      <c r="A173" s="22">
        <v>42</v>
      </c>
      <c r="B173" s="18" t="s">
        <v>147</v>
      </c>
      <c r="C173" s="10"/>
      <c r="D173" s="10"/>
      <c r="E173" s="10"/>
      <c r="F173" s="10">
        <v>10</v>
      </c>
      <c r="G173" s="10" t="s">
        <v>5</v>
      </c>
      <c r="H173" s="10" t="s">
        <v>5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>
        <f>SUM(C173:Q173)</f>
        <v>10</v>
      </c>
      <c r="S173" s="10">
        <f>SUMIF(U173:AB173,"&gt;0")</f>
        <v>10</v>
      </c>
      <c r="T173" s="17">
        <f t="shared" si="28"/>
      </c>
      <c r="U173" s="13">
        <f t="shared" si="20"/>
        <v>10</v>
      </c>
      <c r="V173" s="13" t="e">
        <f t="shared" si="21"/>
        <v>#NUM!</v>
      </c>
      <c r="W173" s="13" t="e">
        <f t="shared" si="22"/>
        <v>#NUM!</v>
      </c>
      <c r="X173" s="13" t="e">
        <f t="shared" si="23"/>
        <v>#NUM!</v>
      </c>
      <c r="Y173" s="13" t="e">
        <f t="shared" si="24"/>
        <v>#NUM!</v>
      </c>
      <c r="Z173" s="13" t="e">
        <f t="shared" si="25"/>
        <v>#NUM!</v>
      </c>
      <c r="AA173" s="13" t="e">
        <f t="shared" si="26"/>
        <v>#NUM!</v>
      </c>
      <c r="AB173" s="13" t="e">
        <f t="shared" si="27"/>
        <v>#NUM!</v>
      </c>
      <c r="AC173" s="14" t="s">
        <v>3</v>
      </c>
      <c r="AD173" s="10" t="e">
        <f>VLOOKUP(B173,prot!A:H,8,FALSE)</f>
        <v>#N/A</v>
      </c>
      <c r="AE173" s="15" t="b">
        <f t="shared" si="29"/>
        <v>1</v>
      </c>
      <c r="AF173" s="16">
        <f t="shared" si="30"/>
        <v>0</v>
      </c>
    </row>
    <row r="174" spans="1:32" ht="15" customHeight="1">
      <c r="A174" s="36" t="s">
        <v>41</v>
      </c>
      <c r="B174" s="37"/>
      <c r="C174" s="31" t="s">
        <v>5</v>
      </c>
      <c r="D174" s="18" t="s">
        <v>5</v>
      </c>
      <c r="E174" s="18" t="s">
        <v>5</v>
      </c>
      <c r="F174" s="18" t="s">
        <v>5</v>
      </c>
      <c r="G174" s="18" t="s">
        <v>5</v>
      </c>
      <c r="H174" s="18" t="s">
        <v>5</v>
      </c>
      <c r="I174" s="10"/>
      <c r="J174" s="18"/>
      <c r="K174" s="18" t="s">
        <v>5</v>
      </c>
      <c r="L174" s="18" t="s">
        <v>5</v>
      </c>
      <c r="M174" s="18"/>
      <c r="N174" s="18"/>
      <c r="O174" s="18"/>
      <c r="P174" s="18"/>
      <c r="Q174" s="18"/>
      <c r="R174" s="10">
        <f>SUM(C174:Q174)</f>
        <v>0</v>
      </c>
      <c r="S174" s="10">
        <f>SUMIF(U174:AB174,"&gt;0")</f>
        <v>0</v>
      </c>
      <c r="T174" s="17">
        <f t="shared" si="28"/>
      </c>
      <c r="U174" s="13" t="e">
        <f t="shared" si="20"/>
        <v>#NUM!</v>
      </c>
      <c r="V174" s="13" t="e">
        <f t="shared" si="21"/>
        <v>#NUM!</v>
      </c>
      <c r="W174" s="13" t="e">
        <f t="shared" si="22"/>
        <v>#NUM!</v>
      </c>
      <c r="X174" s="13" t="e">
        <f t="shared" si="23"/>
        <v>#NUM!</v>
      </c>
      <c r="Y174" s="13" t="e">
        <f t="shared" si="24"/>
        <v>#NUM!</v>
      </c>
      <c r="Z174" s="13" t="e">
        <f t="shared" si="25"/>
        <v>#NUM!</v>
      </c>
      <c r="AA174" s="13" t="e">
        <f t="shared" si="26"/>
        <v>#NUM!</v>
      </c>
      <c r="AB174" s="13" t="e">
        <f t="shared" si="27"/>
        <v>#NUM!</v>
      </c>
      <c r="AC174" s="14" t="s">
        <v>3</v>
      </c>
      <c r="AD174" s="10" t="e">
        <f>VLOOKUP(B174,prot!A:H,8,FALSE)</f>
        <v>#N/A</v>
      </c>
      <c r="AE174" s="15" t="b">
        <f t="shared" si="29"/>
        <v>1</v>
      </c>
      <c r="AF174" s="16">
        <f t="shared" si="30"/>
        <v>0</v>
      </c>
    </row>
    <row r="175" spans="1:32" ht="12.75" customHeight="1">
      <c r="A175" s="22">
        <v>1</v>
      </c>
      <c r="B175" s="26" t="s">
        <v>30</v>
      </c>
      <c r="C175" s="10">
        <v>37</v>
      </c>
      <c r="D175" s="10">
        <v>33</v>
      </c>
      <c r="E175" s="10">
        <v>31</v>
      </c>
      <c r="F175" s="10">
        <v>32</v>
      </c>
      <c r="G175" s="10">
        <v>40</v>
      </c>
      <c r="H175" s="10">
        <v>25</v>
      </c>
      <c r="I175" s="10"/>
      <c r="J175" s="10"/>
      <c r="K175" s="10" t="s">
        <v>5</v>
      </c>
      <c r="L175" s="10" t="s">
        <v>5</v>
      </c>
      <c r="M175" s="10"/>
      <c r="N175" s="10"/>
      <c r="O175" s="10"/>
      <c r="P175" s="10"/>
      <c r="Q175" s="10"/>
      <c r="R175" s="10">
        <f>SUM(C175:Q175)</f>
        <v>198</v>
      </c>
      <c r="S175" s="10">
        <f>SUMIF(U175:AB175,"&gt;0")</f>
        <v>198</v>
      </c>
      <c r="T175" s="17">
        <f t="shared" si="28"/>
        <v>40</v>
      </c>
      <c r="U175" s="13">
        <f t="shared" si="20"/>
        <v>40</v>
      </c>
      <c r="V175" s="13">
        <f t="shared" si="21"/>
        <v>37</v>
      </c>
      <c r="W175" s="13">
        <f t="shared" si="22"/>
        <v>33</v>
      </c>
      <c r="X175" s="13">
        <f t="shared" si="23"/>
        <v>32</v>
      </c>
      <c r="Y175" s="13">
        <f t="shared" si="24"/>
        <v>31</v>
      </c>
      <c r="Z175" s="13">
        <f t="shared" si="25"/>
        <v>25</v>
      </c>
      <c r="AA175" s="13" t="e">
        <f t="shared" si="26"/>
        <v>#NUM!</v>
      </c>
      <c r="AB175" s="13" t="e">
        <f t="shared" si="27"/>
        <v>#NUM!</v>
      </c>
      <c r="AC175" s="14" t="s">
        <v>3</v>
      </c>
      <c r="AD175" s="10">
        <f>VLOOKUP(B175,prot!A:H,8,FALSE)</f>
        <v>40</v>
      </c>
      <c r="AE175" s="15" t="b">
        <f t="shared" si="29"/>
        <v>0</v>
      </c>
      <c r="AF175" s="16">
        <f t="shared" si="30"/>
        <v>40</v>
      </c>
    </row>
    <row r="176" spans="1:32" ht="12.75" customHeight="1">
      <c r="A176" s="22">
        <v>2</v>
      </c>
      <c r="B176" s="26" t="s">
        <v>75</v>
      </c>
      <c r="C176" s="10">
        <v>35</v>
      </c>
      <c r="D176" s="10">
        <v>32</v>
      </c>
      <c r="E176" s="10">
        <v>33</v>
      </c>
      <c r="F176" s="10">
        <v>31</v>
      </c>
      <c r="G176" s="10">
        <v>33</v>
      </c>
      <c r="H176" s="10">
        <v>26</v>
      </c>
      <c r="I176" s="10"/>
      <c r="J176" s="10"/>
      <c r="K176" s="10" t="s">
        <v>5</v>
      </c>
      <c r="L176" s="10" t="s">
        <v>5</v>
      </c>
      <c r="M176" s="10"/>
      <c r="N176" s="10"/>
      <c r="O176" s="10"/>
      <c r="P176" s="10"/>
      <c r="Q176" s="10"/>
      <c r="R176" s="10">
        <f>SUM(C176:Q176)</f>
        <v>190</v>
      </c>
      <c r="S176" s="10">
        <f>SUMIF(U176:AB176,"&gt;0")</f>
        <v>190</v>
      </c>
      <c r="T176" s="17">
        <f t="shared" si="28"/>
        <v>33</v>
      </c>
      <c r="U176" s="13">
        <f t="shared" si="20"/>
        <v>35</v>
      </c>
      <c r="V176" s="13">
        <f t="shared" si="21"/>
        <v>33</v>
      </c>
      <c r="W176" s="13">
        <f t="shared" si="22"/>
        <v>33</v>
      </c>
      <c r="X176" s="13">
        <f t="shared" si="23"/>
        <v>32</v>
      </c>
      <c r="Y176" s="13">
        <f t="shared" si="24"/>
        <v>31</v>
      </c>
      <c r="Z176" s="13">
        <f t="shared" si="25"/>
        <v>26</v>
      </c>
      <c r="AA176" s="13" t="e">
        <f t="shared" si="26"/>
        <v>#NUM!</v>
      </c>
      <c r="AB176" s="13" t="e">
        <f t="shared" si="27"/>
        <v>#NUM!</v>
      </c>
      <c r="AC176" s="14" t="s">
        <v>3</v>
      </c>
      <c r="AD176" s="10">
        <f>VLOOKUP(B176,prot!A:H,8,FALSE)</f>
        <v>33</v>
      </c>
      <c r="AE176" s="15" t="b">
        <f t="shared" si="29"/>
        <v>0</v>
      </c>
      <c r="AF176" s="16">
        <f t="shared" si="30"/>
        <v>33</v>
      </c>
    </row>
    <row r="177" spans="1:32" ht="12" customHeight="1">
      <c r="A177" s="22">
        <v>3</v>
      </c>
      <c r="B177" s="26" t="s">
        <v>76</v>
      </c>
      <c r="C177" s="10">
        <v>31</v>
      </c>
      <c r="D177" s="10">
        <v>31</v>
      </c>
      <c r="E177" s="10">
        <v>32</v>
      </c>
      <c r="F177" s="10">
        <v>33</v>
      </c>
      <c r="G177" s="10">
        <v>35</v>
      </c>
      <c r="H177" s="10">
        <v>28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>
        <f>SUM(C177:Q177)</f>
        <v>190</v>
      </c>
      <c r="S177" s="10">
        <f>SUMIF(U177:AB177,"&gt;0")</f>
        <v>190</v>
      </c>
      <c r="T177" s="17">
        <f t="shared" si="28"/>
        <v>35</v>
      </c>
      <c r="U177" s="13">
        <f t="shared" si="20"/>
        <v>35</v>
      </c>
      <c r="V177" s="13">
        <f t="shared" si="21"/>
        <v>33</v>
      </c>
      <c r="W177" s="13">
        <f t="shared" si="22"/>
        <v>32</v>
      </c>
      <c r="X177" s="13">
        <f t="shared" si="23"/>
        <v>31</v>
      </c>
      <c r="Y177" s="13">
        <f t="shared" si="24"/>
        <v>31</v>
      </c>
      <c r="Z177" s="13">
        <f t="shared" si="25"/>
        <v>28</v>
      </c>
      <c r="AA177" s="13" t="e">
        <f t="shared" si="26"/>
        <v>#NUM!</v>
      </c>
      <c r="AB177" s="13" t="e">
        <f t="shared" si="27"/>
        <v>#NUM!</v>
      </c>
      <c r="AC177" s="14" t="s">
        <v>3</v>
      </c>
      <c r="AD177" s="10">
        <f>VLOOKUP(B177,prot!A:H,8,FALSE)</f>
        <v>35</v>
      </c>
      <c r="AE177" s="15" t="b">
        <f t="shared" si="29"/>
        <v>0</v>
      </c>
      <c r="AF177" s="16">
        <f t="shared" si="30"/>
        <v>35</v>
      </c>
    </row>
    <row r="178" spans="1:32" ht="12" customHeight="1">
      <c r="A178" s="22">
        <v>4</v>
      </c>
      <c r="B178" s="26" t="s">
        <v>29</v>
      </c>
      <c r="C178" s="10">
        <v>33</v>
      </c>
      <c r="D178" s="10">
        <v>37</v>
      </c>
      <c r="E178" s="10">
        <v>40</v>
      </c>
      <c r="F178" s="10">
        <v>37</v>
      </c>
      <c r="G178" s="10" t="s">
        <v>5</v>
      </c>
      <c r="H178" s="10">
        <v>40</v>
      </c>
      <c r="I178" s="10"/>
      <c r="J178" s="10"/>
      <c r="K178" s="10" t="s">
        <v>5</v>
      </c>
      <c r="L178" s="10" t="s">
        <v>5</v>
      </c>
      <c r="M178" s="10"/>
      <c r="N178" s="10"/>
      <c r="O178" s="10"/>
      <c r="P178" s="10"/>
      <c r="Q178" s="10"/>
      <c r="R178" s="10">
        <f>SUM(C178:Q178)</f>
        <v>187</v>
      </c>
      <c r="S178" s="10">
        <f>SUMIF(U178:AB178,"&gt;0")</f>
        <v>187</v>
      </c>
      <c r="T178" s="17">
        <f t="shared" si="28"/>
      </c>
      <c r="U178" s="13">
        <f t="shared" si="20"/>
        <v>40</v>
      </c>
      <c r="V178" s="13">
        <f t="shared" si="21"/>
        <v>40</v>
      </c>
      <c r="W178" s="13">
        <f t="shared" si="22"/>
        <v>37</v>
      </c>
      <c r="X178" s="13">
        <f t="shared" si="23"/>
        <v>37</v>
      </c>
      <c r="Y178" s="13">
        <f t="shared" si="24"/>
        <v>33</v>
      </c>
      <c r="Z178" s="13" t="e">
        <f t="shared" si="25"/>
        <v>#NUM!</v>
      </c>
      <c r="AA178" s="13" t="e">
        <f t="shared" si="26"/>
        <v>#NUM!</v>
      </c>
      <c r="AB178" s="13" t="e">
        <f t="shared" si="27"/>
        <v>#NUM!</v>
      </c>
      <c r="AC178" s="14" t="s">
        <v>3</v>
      </c>
      <c r="AD178" s="10" t="e">
        <f>VLOOKUP(B178,prot!A:H,8,FALSE)</f>
        <v>#N/A</v>
      </c>
      <c r="AE178" s="15" t="b">
        <f t="shared" si="29"/>
        <v>1</v>
      </c>
      <c r="AF178" s="16">
        <f t="shared" si="30"/>
        <v>0</v>
      </c>
    </row>
    <row r="179" spans="1:32" ht="12" customHeight="1">
      <c r="A179" s="22">
        <v>5</v>
      </c>
      <c r="B179" s="26" t="s">
        <v>78</v>
      </c>
      <c r="C179" s="10">
        <v>28</v>
      </c>
      <c r="D179" s="10">
        <v>26</v>
      </c>
      <c r="E179" s="10">
        <v>28</v>
      </c>
      <c r="F179" s="10">
        <v>27</v>
      </c>
      <c r="G179" s="10">
        <v>37</v>
      </c>
      <c r="H179" s="10">
        <v>31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>
        <f>SUM(C179:Q179)</f>
        <v>177</v>
      </c>
      <c r="S179" s="10">
        <f>SUMIF(U179:AB179,"&gt;0")</f>
        <v>177</v>
      </c>
      <c r="T179" s="17">
        <f t="shared" si="28"/>
        <v>37</v>
      </c>
      <c r="U179" s="13">
        <f t="shared" si="20"/>
        <v>37</v>
      </c>
      <c r="V179" s="13">
        <f t="shared" si="21"/>
        <v>31</v>
      </c>
      <c r="W179" s="13">
        <f t="shared" si="22"/>
        <v>28</v>
      </c>
      <c r="X179" s="13">
        <f t="shared" si="23"/>
        <v>28</v>
      </c>
      <c r="Y179" s="13">
        <f t="shared" si="24"/>
        <v>27</v>
      </c>
      <c r="Z179" s="13">
        <f t="shared" si="25"/>
        <v>26</v>
      </c>
      <c r="AA179" s="13" t="e">
        <f t="shared" si="26"/>
        <v>#NUM!</v>
      </c>
      <c r="AB179" s="13" t="e">
        <f t="shared" si="27"/>
        <v>#NUM!</v>
      </c>
      <c r="AC179" s="14" t="s">
        <v>3</v>
      </c>
      <c r="AD179" s="10">
        <f>VLOOKUP(B179,prot!A:H,8,FALSE)</f>
        <v>37</v>
      </c>
      <c r="AE179" s="15" t="b">
        <f t="shared" si="29"/>
        <v>0</v>
      </c>
      <c r="AF179" s="16">
        <f t="shared" si="30"/>
        <v>37</v>
      </c>
    </row>
    <row r="180" spans="1:32" ht="12.75">
      <c r="A180" s="22">
        <v>6</v>
      </c>
      <c r="B180" s="26" t="s">
        <v>32</v>
      </c>
      <c r="C180" s="10">
        <v>29</v>
      </c>
      <c r="D180" s="10">
        <v>30</v>
      </c>
      <c r="E180" s="10">
        <v>37</v>
      </c>
      <c r="F180" s="10">
        <v>30</v>
      </c>
      <c r="G180" s="10" t="s">
        <v>5</v>
      </c>
      <c r="H180" s="10">
        <v>32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>
        <f>SUM(C180:Q180)</f>
        <v>158</v>
      </c>
      <c r="S180" s="10">
        <f>SUMIF(U180:AB180,"&gt;0")</f>
        <v>158</v>
      </c>
      <c r="T180" s="17">
        <f t="shared" si="28"/>
      </c>
      <c r="U180" s="13">
        <f t="shared" si="20"/>
        <v>37</v>
      </c>
      <c r="V180" s="13">
        <f t="shared" si="21"/>
        <v>32</v>
      </c>
      <c r="W180" s="13">
        <f t="shared" si="22"/>
        <v>30</v>
      </c>
      <c r="X180" s="13">
        <f t="shared" si="23"/>
        <v>30</v>
      </c>
      <c r="Y180" s="13">
        <f t="shared" si="24"/>
        <v>29</v>
      </c>
      <c r="Z180" s="13" t="e">
        <f t="shared" si="25"/>
        <v>#NUM!</v>
      </c>
      <c r="AA180" s="13" t="e">
        <f t="shared" si="26"/>
        <v>#NUM!</v>
      </c>
      <c r="AB180" s="13" t="e">
        <f t="shared" si="27"/>
        <v>#NUM!</v>
      </c>
      <c r="AC180" s="14" t="s">
        <v>3</v>
      </c>
      <c r="AD180" s="10" t="e">
        <f>VLOOKUP(B180,prot!A:H,8,FALSE)</f>
        <v>#N/A</v>
      </c>
      <c r="AE180" s="15" t="b">
        <f t="shared" si="29"/>
        <v>1</v>
      </c>
      <c r="AF180" s="16">
        <f t="shared" si="30"/>
        <v>0</v>
      </c>
    </row>
    <row r="181" spans="1:32" ht="12" customHeight="1">
      <c r="A181" s="22">
        <v>7</v>
      </c>
      <c r="B181" s="26" t="s">
        <v>33</v>
      </c>
      <c r="C181" s="10">
        <v>32</v>
      </c>
      <c r="D181" s="10">
        <v>35</v>
      </c>
      <c r="E181" s="10">
        <v>30</v>
      </c>
      <c r="F181" s="10">
        <v>28</v>
      </c>
      <c r="G181" s="10" t="s">
        <v>5</v>
      </c>
      <c r="H181" s="10">
        <v>30</v>
      </c>
      <c r="I181" s="10"/>
      <c r="J181" s="10"/>
      <c r="K181" s="10" t="s">
        <v>5</v>
      </c>
      <c r="L181" s="10" t="s">
        <v>5</v>
      </c>
      <c r="M181" s="10"/>
      <c r="N181" s="10"/>
      <c r="O181" s="10"/>
      <c r="P181" s="10"/>
      <c r="Q181" s="10"/>
      <c r="R181" s="10">
        <f>SUM(C181:Q181)</f>
        <v>155</v>
      </c>
      <c r="S181" s="10">
        <f>SUMIF(U181:AB181,"&gt;0")</f>
        <v>155</v>
      </c>
      <c r="T181" s="17">
        <f t="shared" si="28"/>
      </c>
      <c r="U181" s="13">
        <f t="shared" si="20"/>
        <v>35</v>
      </c>
      <c r="V181" s="13">
        <f t="shared" si="21"/>
        <v>32</v>
      </c>
      <c r="W181" s="13">
        <f t="shared" si="22"/>
        <v>30</v>
      </c>
      <c r="X181" s="13">
        <f t="shared" si="23"/>
        <v>30</v>
      </c>
      <c r="Y181" s="13">
        <f t="shared" si="24"/>
        <v>28</v>
      </c>
      <c r="Z181" s="13" t="e">
        <f t="shared" si="25"/>
        <v>#NUM!</v>
      </c>
      <c r="AA181" s="13" t="e">
        <f t="shared" si="26"/>
        <v>#NUM!</v>
      </c>
      <c r="AB181" s="13" t="e">
        <f t="shared" si="27"/>
        <v>#NUM!</v>
      </c>
      <c r="AC181" s="14" t="s">
        <v>3</v>
      </c>
      <c r="AD181" s="10" t="e">
        <f>VLOOKUP(B181,prot!A:H,8,FALSE)</f>
        <v>#N/A</v>
      </c>
      <c r="AE181" s="15" t="b">
        <f t="shared" si="29"/>
        <v>1</v>
      </c>
      <c r="AF181" s="16">
        <f t="shared" si="30"/>
        <v>0</v>
      </c>
    </row>
    <row r="182" spans="1:32" ht="12" customHeight="1">
      <c r="A182" s="22">
        <v>8</v>
      </c>
      <c r="B182" s="26" t="s">
        <v>31</v>
      </c>
      <c r="C182" s="10">
        <v>40</v>
      </c>
      <c r="D182" s="10" t="s">
        <v>5</v>
      </c>
      <c r="E182" s="10">
        <v>35</v>
      </c>
      <c r="F182" s="10">
        <v>35</v>
      </c>
      <c r="G182" s="10" t="s">
        <v>5</v>
      </c>
      <c r="H182" s="10">
        <v>35</v>
      </c>
      <c r="I182" s="10"/>
      <c r="J182" s="10"/>
      <c r="K182" s="10" t="s">
        <v>5</v>
      </c>
      <c r="L182" s="10" t="s">
        <v>5</v>
      </c>
      <c r="M182" s="10"/>
      <c r="N182" s="10"/>
      <c r="O182" s="10"/>
      <c r="P182" s="10"/>
      <c r="Q182" s="10"/>
      <c r="R182" s="10">
        <f>SUM(C182:Q182)</f>
        <v>145</v>
      </c>
      <c r="S182" s="10">
        <f>SUMIF(U182:AB182,"&gt;0")</f>
        <v>145</v>
      </c>
      <c r="T182" s="17">
        <f t="shared" si="28"/>
      </c>
      <c r="U182" s="13">
        <f t="shared" si="20"/>
        <v>40</v>
      </c>
      <c r="V182" s="13">
        <f t="shared" si="21"/>
        <v>35</v>
      </c>
      <c r="W182" s="13">
        <f t="shared" si="22"/>
        <v>35</v>
      </c>
      <c r="X182" s="13">
        <f t="shared" si="23"/>
        <v>35</v>
      </c>
      <c r="Y182" s="13" t="e">
        <f t="shared" si="24"/>
        <v>#NUM!</v>
      </c>
      <c r="Z182" s="13" t="e">
        <f t="shared" si="25"/>
        <v>#NUM!</v>
      </c>
      <c r="AA182" s="13" t="e">
        <f t="shared" si="26"/>
        <v>#NUM!</v>
      </c>
      <c r="AB182" s="13" t="e">
        <f t="shared" si="27"/>
        <v>#NUM!</v>
      </c>
      <c r="AC182" s="14" t="s">
        <v>3</v>
      </c>
      <c r="AD182" s="10" t="e">
        <f>VLOOKUP(B182,prot!A:H,8,FALSE)</f>
        <v>#N/A</v>
      </c>
      <c r="AE182" s="15" t="b">
        <f t="shared" si="29"/>
        <v>1</v>
      </c>
      <c r="AF182" s="16">
        <f t="shared" si="30"/>
        <v>0</v>
      </c>
    </row>
    <row r="183" spans="1:32" ht="12" customHeight="1">
      <c r="A183" s="22">
        <v>9</v>
      </c>
      <c r="B183" s="26" t="s">
        <v>77</v>
      </c>
      <c r="C183" s="10">
        <v>30</v>
      </c>
      <c r="D183" s="10">
        <v>27</v>
      </c>
      <c r="E183" s="10">
        <v>27</v>
      </c>
      <c r="F183" s="10">
        <v>29</v>
      </c>
      <c r="G183" s="10" t="s">
        <v>5</v>
      </c>
      <c r="H183" s="10">
        <v>27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>
        <f>SUM(C183:Q183)</f>
        <v>140</v>
      </c>
      <c r="S183" s="10">
        <f>SUMIF(U183:AB183,"&gt;0")</f>
        <v>140</v>
      </c>
      <c r="T183" s="17">
        <f t="shared" si="28"/>
      </c>
      <c r="U183" s="13">
        <f t="shared" si="20"/>
        <v>30</v>
      </c>
      <c r="V183" s="13">
        <f t="shared" si="21"/>
        <v>29</v>
      </c>
      <c r="W183" s="13">
        <f t="shared" si="22"/>
        <v>27</v>
      </c>
      <c r="X183" s="13">
        <f t="shared" si="23"/>
        <v>27</v>
      </c>
      <c r="Y183" s="13">
        <f t="shared" si="24"/>
        <v>27</v>
      </c>
      <c r="Z183" s="13" t="e">
        <f t="shared" si="25"/>
        <v>#NUM!</v>
      </c>
      <c r="AA183" s="13" t="e">
        <f t="shared" si="26"/>
        <v>#NUM!</v>
      </c>
      <c r="AB183" s="13" t="e">
        <f t="shared" si="27"/>
        <v>#NUM!</v>
      </c>
      <c r="AC183" s="14" t="s">
        <v>3</v>
      </c>
      <c r="AD183" s="10" t="e">
        <f>VLOOKUP(B183,prot!A:H,8,FALSE)</f>
        <v>#N/A</v>
      </c>
      <c r="AE183" s="15" t="b">
        <f t="shared" si="29"/>
        <v>1</v>
      </c>
      <c r="AF183" s="16">
        <f t="shared" si="30"/>
        <v>0</v>
      </c>
    </row>
    <row r="184" spans="1:32" ht="12" customHeight="1">
      <c r="A184" s="22">
        <v>10</v>
      </c>
      <c r="B184" s="26" t="s">
        <v>34</v>
      </c>
      <c r="C184" s="10">
        <v>27</v>
      </c>
      <c r="D184" s="10">
        <v>29</v>
      </c>
      <c r="E184" s="10">
        <v>29</v>
      </c>
      <c r="F184" s="10">
        <v>25</v>
      </c>
      <c r="G184" s="10" t="s">
        <v>5</v>
      </c>
      <c r="H184" s="10">
        <v>23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>
        <f>SUM(C184:Q184)</f>
        <v>133</v>
      </c>
      <c r="S184" s="10">
        <f>SUMIF(U184:AB184,"&gt;0")</f>
        <v>133</v>
      </c>
      <c r="T184" s="17">
        <f t="shared" si="28"/>
      </c>
      <c r="U184" s="13">
        <f t="shared" si="20"/>
        <v>29</v>
      </c>
      <c r="V184" s="13">
        <f t="shared" si="21"/>
        <v>29</v>
      </c>
      <c r="W184" s="13">
        <f t="shared" si="22"/>
        <v>27</v>
      </c>
      <c r="X184" s="13">
        <f t="shared" si="23"/>
        <v>25</v>
      </c>
      <c r="Y184" s="13">
        <f t="shared" si="24"/>
        <v>23</v>
      </c>
      <c r="Z184" s="13" t="e">
        <f t="shared" si="25"/>
        <v>#NUM!</v>
      </c>
      <c r="AA184" s="13" t="e">
        <f t="shared" si="26"/>
        <v>#NUM!</v>
      </c>
      <c r="AB184" s="13" t="e">
        <f t="shared" si="27"/>
        <v>#NUM!</v>
      </c>
      <c r="AC184" s="14" t="s">
        <v>3</v>
      </c>
      <c r="AD184" s="10" t="e">
        <f>VLOOKUP(B184,prot!A:H,8,FALSE)</f>
        <v>#N/A</v>
      </c>
      <c r="AE184" s="15" t="b">
        <f t="shared" si="29"/>
        <v>1</v>
      </c>
      <c r="AF184" s="16">
        <f t="shared" si="30"/>
        <v>0</v>
      </c>
    </row>
    <row r="185" spans="1:32" ht="12" customHeight="1">
      <c r="A185" s="22">
        <v>11</v>
      </c>
      <c r="B185" s="26" t="s">
        <v>28</v>
      </c>
      <c r="C185" s="10"/>
      <c r="D185" s="10">
        <v>40</v>
      </c>
      <c r="E185" s="10" t="s">
        <v>5</v>
      </c>
      <c r="F185" s="10">
        <v>40</v>
      </c>
      <c r="G185" s="10" t="s">
        <v>5</v>
      </c>
      <c r="H185" s="10">
        <v>37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>
        <f>SUM(C185:Q185)</f>
        <v>117</v>
      </c>
      <c r="S185" s="10">
        <f>SUMIF(U185:AB185,"&gt;0")</f>
        <v>117</v>
      </c>
      <c r="T185" s="17">
        <f t="shared" si="28"/>
      </c>
      <c r="U185" s="13">
        <f t="shared" si="20"/>
        <v>40</v>
      </c>
      <c r="V185" s="13">
        <f t="shared" si="21"/>
        <v>40</v>
      </c>
      <c r="W185" s="13">
        <f t="shared" si="22"/>
        <v>37</v>
      </c>
      <c r="X185" s="13" t="e">
        <f t="shared" si="23"/>
        <v>#NUM!</v>
      </c>
      <c r="Y185" s="13" t="e">
        <f t="shared" si="24"/>
        <v>#NUM!</v>
      </c>
      <c r="Z185" s="13" t="e">
        <f t="shared" si="25"/>
        <v>#NUM!</v>
      </c>
      <c r="AA185" s="13" t="e">
        <f t="shared" si="26"/>
        <v>#NUM!</v>
      </c>
      <c r="AB185" s="13" t="e">
        <f t="shared" si="27"/>
        <v>#NUM!</v>
      </c>
      <c r="AC185" s="14" t="s">
        <v>3</v>
      </c>
      <c r="AD185" s="10" t="e">
        <f>VLOOKUP(B185,prot!A:H,8,FALSE)</f>
        <v>#N/A</v>
      </c>
      <c r="AE185" s="15" t="b">
        <f t="shared" si="29"/>
        <v>1</v>
      </c>
      <c r="AF185" s="16">
        <f t="shared" si="30"/>
        <v>0</v>
      </c>
    </row>
    <row r="186" spans="1:32" ht="12" customHeight="1">
      <c r="A186" s="22">
        <v>12</v>
      </c>
      <c r="B186" s="26" t="s">
        <v>35</v>
      </c>
      <c r="C186" s="10">
        <v>26</v>
      </c>
      <c r="D186" s="10">
        <v>28</v>
      </c>
      <c r="E186" s="10" t="s">
        <v>5</v>
      </c>
      <c r="F186" s="10">
        <v>24</v>
      </c>
      <c r="G186" s="10" t="s">
        <v>5</v>
      </c>
      <c r="H186" s="10" t="s">
        <v>5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>
        <f>SUM(C186:Q186)</f>
        <v>78</v>
      </c>
      <c r="S186" s="10">
        <f>SUMIF(U186:AB186,"&gt;0")</f>
        <v>78</v>
      </c>
      <c r="T186" s="17">
        <f>IF(AF186=0,"",AF186)</f>
      </c>
      <c r="U186" s="13">
        <f t="shared" si="20"/>
        <v>28</v>
      </c>
      <c r="V186" s="13">
        <f t="shared" si="21"/>
        <v>26</v>
      </c>
      <c r="W186" s="13">
        <f t="shared" si="22"/>
        <v>24</v>
      </c>
      <c r="X186" s="13" t="e">
        <f t="shared" si="23"/>
        <v>#NUM!</v>
      </c>
      <c r="Y186" s="13" t="e">
        <f t="shared" si="24"/>
        <v>#NUM!</v>
      </c>
      <c r="Z186" s="13" t="e">
        <f t="shared" si="25"/>
        <v>#NUM!</v>
      </c>
      <c r="AA186" s="13" t="e">
        <f t="shared" si="26"/>
        <v>#NUM!</v>
      </c>
      <c r="AB186" s="13" t="e">
        <f t="shared" si="27"/>
        <v>#NUM!</v>
      </c>
      <c r="AC186" s="14" t="s">
        <v>3</v>
      </c>
      <c r="AD186" s="10" t="e">
        <f>VLOOKUP(B186,prot!A:H,8,FALSE)</f>
        <v>#N/A</v>
      </c>
      <c r="AE186" s="15" t="b">
        <f t="shared" si="29"/>
        <v>1</v>
      </c>
      <c r="AF186" s="16">
        <f>IF(AE186,0,AD186)</f>
        <v>0</v>
      </c>
    </row>
    <row r="187" spans="1:32" ht="12" customHeight="1">
      <c r="A187" s="22">
        <v>13</v>
      </c>
      <c r="B187" s="26" t="s">
        <v>148</v>
      </c>
      <c r="C187" s="10"/>
      <c r="D187" s="10"/>
      <c r="E187" s="10">
        <v>26</v>
      </c>
      <c r="F187" s="18">
        <v>26</v>
      </c>
      <c r="G187" s="18" t="s">
        <v>5</v>
      </c>
      <c r="H187" s="18">
        <v>24</v>
      </c>
      <c r="I187" s="18"/>
      <c r="J187" s="18"/>
      <c r="K187" s="18"/>
      <c r="L187" s="18"/>
      <c r="M187" s="18"/>
      <c r="N187" s="18"/>
      <c r="O187" s="18"/>
      <c r="P187" s="18"/>
      <c r="Q187" s="18"/>
      <c r="R187" s="10">
        <f>SUM(C187:Q187)</f>
        <v>76</v>
      </c>
      <c r="S187" s="10">
        <f>SUMIF(U187:AB187,"&gt;0")</f>
        <v>76</v>
      </c>
      <c r="T187" s="17">
        <f>IF(AF187=0,"",AF187)</f>
      </c>
      <c r="U187" s="13">
        <f t="shared" si="20"/>
        <v>26</v>
      </c>
      <c r="V187" s="13">
        <f t="shared" si="21"/>
        <v>26</v>
      </c>
      <c r="W187" s="13">
        <f t="shared" si="22"/>
        <v>24</v>
      </c>
      <c r="X187" s="13" t="e">
        <f t="shared" si="23"/>
        <v>#NUM!</v>
      </c>
      <c r="Y187" s="13" t="e">
        <f t="shared" si="24"/>
        <v>#NUM!</v>
      </c>
      <c r="Z187" s="13" t="e">
        <f t="shared" si="25"/>
        <v>#NUM!</v>
      </c>
      <c r="AA187" s="13" t="e">
        <f t="shared" si="26"/>
        <v>#NUM!</v>
      </c>
      <c r="AB187" s="13" t="e">
        <f t="shared" si="27"/>
        <v>#NUM!</v>
      </c>
      <c r="AC187" s="14" t="s">
        <v>3</v>
      </c>
      <c r="AD187" s="10" t="e">
        <f>VLOOKUP(B187,prot!A:H,8,FALSE)</f>
        <v>#N/A</v>
      </c>
      <c r="AE187" s="15" t="b">
        <f t="shared" si="29"/>
        <v>1</v>
      </c>
      <c r="AF187" s="16">
        <f>IF(AE187,0,AD187)</f>
        <v>0</v>
      </c>
    </row>
    <row r="188" spans="1:32" ht="12" customHeight="1">
      <c r="A188" s="22">
        <v>14</v>
      </c>
      <c r="B188" s="26" t="s">
        <v>135</v>
      </c>
      <c r="C188" s="10"/>
      <c r="D188" s="10">
        <v>24</v>
      </c>
      <c r="E188" s="10" t="s">
        <v>5</v>
      </c>
      <c r="F188" s="10" t="s">
        <v>5</v>
      </c>
      <c r="G188" s="10" t="s">
        <v>5</v>
      </c>
      <c r="H188" s="10">
        <v>33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>
        <f>SUM(C188:Q188)</f>
        <v>57</v>
      </c>
      <c r="S188" s="10">
        <f>SUMIF(U188:AB188,"&gt;0")</f>
        <v>57</v>
      </c>
      <c r="T188" s="17">
        <f>IF(AF188=0,"",AF188)</f>
      </c>
      <c r="U188" s="13">
        <f t="shared" si="20"/>
        <v>33</v>
      </c>
      <c r="V188" s="13">
        <f t="shared" si="21"/>
        <v>24</v>
      </c>
      <c r="W188" s="13" t="e">
        <f t="shared" si="22"/>
        <v>#NUM!</v>
      </c>
      <c r="X188" s="13" t="e">
        <f t="shared" si="23"/>
        <v>#NUM!</v>
      </c>
      <c r="Y188" s="13" t="e">
        <f t="shared" si="24"/>
        <v>#NUM!</v>
      </c>
      <c r="Z188" s="13" t="e">
        <f t="shared" si="25"/>
        <v>#NUM!</v>
      </c>
      <c r="AA188" s="13" t="e">
        <f t="shared" si="26"/>
        <v>#NUM!</v>
      </c>
      <c r="AB188" s="13" t="e">
        <f t="shared" si="27"/>
        <v>#NUM!</v>
      </c>
      <c r="AC188" s="14" t="s">
        <v>3</v>
      </c>
      <c r="AD188" s="10" t="e">
        <f>VLOOKUP(B188,prot!A:H,8,FALSE)</f>
        <v>#N/A</v>
      </c>
      <c r="AE188" s="15" t="b">
        <f t="shared" si="29"/>
        <v>1</v>
      </c>
      <c r="AF188" s="16">
        <f>IF(AE188,0,AD188)</f>
        <v>0</v>
      </c>
    </row>
    <row r="189" spans="1:32" ht="12" customHeight="1">
      <c r="A189" s="22">
        <v>15</v>
      </c>
      <c r="B189" s="26" t="s">
        <v>134</v>
      </c>
      <c r="C189" s="10"/>
      <c r="D189" s="10">
        <v>25</v>
      </c>
      <c r="E189" s="10" t="s">
        <v>5</v>
      </c>
      <c r="F189" s="10" t="s">
        <v>5</v>
      </c>
      <c r="G189" s="10" t="s">
        <v>5</v>
      </c>
      <c r="H189" s="10">
        <v>29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10">
        <f>SUM(C189:Q189)</f>
        <v>54</v>
      </c>
      <c r="S189" s="10">
        <f>SUMIF(U189:AB189,"&gt;0")</f>
        <v>54</v>
      </c>
      <c r="T189" s="17">
        <f>IF(AF189=0,"",AF189)</f>
      </c>
      <c r="U189" s="13">
        <f t="shared" si="20"/>
        <v>29</v>
      </c>
      <c r="V189" s="13">
        <f t="shared" si="21"/>
        <v>25</v>
      </c>
      <c r="W189" s="13" t="e">
        <f t="shared" si="22"/>
        <v>#NUM!</v>
      </c>
      <c r="X189" s="13" t="e">
        <f t="shared" si="23"/>
        <v>#NUM!</v>
      </c>
      <c r="Y189" s="13" t="e">
        <f t="shared" si="24"/>
        <v>#NUM!</v>
      </c>
      <c r="Z189" s="13" t="e">
        <f t="shared" si="25"/>
        <v>#NUM!</v>
      </c>
      <c r="AA189" s="13" t="e">
        <f t="shared" si="26"/>
        <v>#NUM!</v>
      </c>
      <c r="AB189" s="13" t="e">
        <f t="shared" si="27"/>
        <v>#NUM!</v>
      </c>
      <c r="AC189" s="14" t="s">
        <v>3</v>
      </c>
      <c r="AD189" s="10" t="e">
        <f>VLOOKUP(B189,prot!A:H,8,FALSE)</f>
        <v>#N/A</v>
      </c>
      <c r="AE189" s="15" t="b">
        <f>ISERROR(AD189)</f>
        <v>1</v>
      </c>
      <c r="AF189" s="16">
        <f>IF(AE189,0,AD189)</f>
        <v>0</v>
      </c>
    </row>
    <row r="190" spans="1:32" ht="12" customHeight="1">
      <c r="A190" s="22">
        <v>16</v>
      </c>
      <c r="B190" s="26" t="s">
        <v>179</v>
      </c>
      <c r="C190" s="10"/>
      <c r="D190" s="10"/>
      <c r="E190" s="10"/>
      <c r="F190" s="10"/>
      <c r="G190" s="10">
        <v>31</v>
      </c>
      <c r="H190" s="10">
        <v>22</v>
      </c>
      <c r="R190" s="10">
        <f>SUM(C190:Q190)</f>
        <v>53</v>
      </c>
      <c r="S190" s="10">
        <f>SUMIF(U190:AB190,"&gt;0")</f>
        <v>53</v>
      </c>
      <c r="T190" s="17">
        <f>IF(AF190=0,"",AF190)</f>
        <v>31</v>
      </c>
      <c r="U190" s="13">
        <f t="shared" si="20"/>
        <v>31</v>
      </c>
      <c r="V190" s="13">
        <f t="shared" si="21"/>
        <v>22</v>
      </c>
      <c r="W190" s="13" t="e">
        <f t="shared" si="22"/>
        <v>#NUM!</v>
      </c>
      <c r="X190" s="13" t="e">
        <f t="shared" si="23"/>
        <v>#NUM!</v>
      </c>
      <c r="Y190" s="13" t="e">
        <f t="shared" si="24"/>
        <v>#NUM!</v>
      </c>
      <c r="Z190" s="13" t="e">
        <f t="shared" si="25"/>
        <v>#NUM!</v>
      </c>
      <c r="AA190" s="13" t="e">
        <f t="shared" si="26"/>
        <v>#NUM!</v>
      </c>
      <c r="AB190" s="13" t="e">
        <f t="shared" si="27"/>
        <v>#NUM!</v>
      </c>
      <c r="AC190" s="14" t="s">
        <v>3</v>
      </c>
      <c r="AD190" s="10">
        <f>VLOOKUP(B190,prot!A:H,8,FALSE)</f>
        <v>31</v>
      </c>
      <c r="AE190" s="15" t="b">
        <f>ISERROR(AD190)</f>
        <v>0</v>
      </c>
      <c r="AF190" s="16">
        <f>IF(AE190,0,AD190)</f>
        <v>31</v>
      </c>
    </row>
    <row r="191" spans="1:32" ht="12" customHeight="1">
      <c r="A191" s="22">
        <v>17</v>
      </c>
      <c r="B191" s="26" t="s">
        <v>207</v>
      </c>
      <c r="C191" s="26"/>
      <c r="D191" s="26"/>
      <c r="E191" s="26"/>
      <c r="F191" s="26"/>
      <c r="G191" s="26">
        <v>32</v>
      </c>
      <c r="H191" s="26" t="s">
        <v>5</v>
      </c>
      <c r="R191" s="10">
        <f>SUM(C191:Q191)</f>
        <v>32</v>
      </c>
      <c r="S191" s="10">
        <f>SUMIF(U191:AB191,"&gt;0")</f>
        <v>32</v>
      </c>
      <c r="T191" s="17">
        <f>IF(AF191=0,"",AF191)</f>
        <v>32</v>
      </c>
      <c r="U191" s="13">
        <f t="shared" si="20"/>
        <v>32</v>
      </c>
      <c r="V191" s="13" t="e">
        <f t="shared" si="21"/>
        <v>#NUM!</v>
      </c>
      <c r="W191" s="13" t="e">
        <f t="shared" si="22"/>
        <v>#NUM!</v>
      </c>
      <c r="X191" s="13" t="e">
        <f t="shared" si="23"/>
        <v>#NUM!</v>
      </c>
      <c r="Y191" s="13" t="e">
        <f t="shared" si="24"/>
        <v>#NUM!</v>
      </c>
      <c r="Z191" s="13" t="e">
        <f t="shared" si="25"/>
        <v>#NUM!</v>
      </c>
      <c r="AA191" s="13" t="e">
        <f t="shared" si="26"/>
        <v>#NUM!</v>
      </c>
      <c r="AB191" s="13" t="e">
        <f t="shared" si="27"/>
        <v>#NUM!</v>
      </c>
      <c r="AC191" s="14" t="s">
        <v>3</v>
      </c>
      <c r="AD191" s="10">
        <f>VLOOKUP(B191,prot!A:H,8,FALSE)</f>
        <v>32</v>
      </c>
      <c r="AE191" s="15" t="b">
        <f>ISERROR(AD191)</f>
        <v>0</v>
      </c>
      <c r="AF191" s="16">
        <f>IF(AE191,0,AD191)</f>
        <v>32</v>
      </c>
    </row>
    <row r="192" spans="1:32" ht="12" customHeight="1">
      <c r="A192" s="22">
        <v>18</v>
      </c>
      <c r="B192" s="26" t="s">
        <v>169</v>
      </c>
      <c r="C192" s="26"/>
      <c r="D192" s="26"/>
      <c r="E192" s="26"/>
      <c r="F192" s="26">
        <v>23</v>
      </c>
      <c r="G192" s="26" t="s">
        <v>5</v>
      </c>
      <c r="H192" s="26" t="s">
        <v>5</v>
      </c>
      <c r="R192" s="10">
        <f>SUM(C192:Q192)</f>
        <v>23</v>
      </c>
      <c r="S192" s="10">
        <f>SUMIF(U192:AB192,"&gt;0")</f>
        <v>23</v>
      </c>
      <c r="T192" s="17">
        <f>IF(AF192=0,"",AF192)</f>
      </c>
      <c r="U192" s="13">
        <f>LARGE($C192:$Q192,1)</f>
        <v>23</v>
      </c>
      <c r="V192" s="13" t="e">
        <f>LARGE($C192:$Q192,2)</f>
        <v>#NUM!</v>
      </c>
      <c r="W192" s="13" t="e">
        <f>LARGE($C192:$Q192,3)</f>
        <v>#NUM!</v>
      </c>
      <c r="X192" s="13" t="e">
        <f>LARGE($C192:$Q192,4)</f>
        <v>#NUM!</v>
      </c>
      <c r="Y192" s="13" t="e">
        <f>LARGE($C192:$Q192,5)</f>
        <v>#NUM!</v>
      </c>
      <c r="Z192" s="13" t="e">
        <f>LARGE($C192:$Q192,6)</f>
        <v>#NUM!</v>
      </c>
      <c r="AA192" s="13" t="e">
        <f>LARGE($C192:$Q192,7)</f>
        <v>#NUM!</v>
      </c>
      <c r="AB192" s="13" t="e">
        <f>LARGE($C192:$Q192,8)</f>
        <v>#NUM!</v>
      </c>
      <c r="AC192" s="14" t="s">
        <v>3</v>
      </c>
      <c r="AD192" s="10" t="e">
        <f>VLOOKUP(B192,prot!A:H,8,FALSE)</f>
        <v>#N/A</v>
      </c>
      <c r="AE192" s="15" t="b">
        <f>ISERROR(AD192)</f>
        <v>1</v>
      </c>
      <c r="AF192" s="16">
        <f>IF(AE192,0,AD192)</f>
        <v>0</v>
      </c>
    </row>
    <row r="193" spans="1:32" ht="12" customHeight="1" hidden="1">
      <c r="A193" s="26"/>
      <c r="B193" s="26" t="s">
        <v>208</v>
      </c>
      <c r="C193" s="26"/>
      <c r="D193" s="26"/>
      <c r="E193" s="26"/>
      <c r="F193" s="26"/>
      <c r="G193" s="26" t="s">
        <v>5</v>
      </c>
      <c r="H193" s="26"/>
      <c r="R193" s="10">
        <f>SUM(C193:Q193)</f>
        <v>0</v>
      </c>
      <c r="S193" s="10">
        <f>SUMIF(U193:AB193,"&gt;0")</f>
        <v>0</v>
      </c>
      <c r="T193" s="17">
        <f>IF(AF193=0,"",AF193)</f>
      </c>
      <c r="U193" s="13" t="e">
        <f>LARGE($C193:$Q193,1)</f>
        <v>#NUM!</v>
      </c>
      <c r="V193" s="13" t="e">
        <f>LARGE($C193:$Q193,2)</f>
        <v>#NUM!</v>
      </c>
      <c r="W193" s="13" t="e">
        <f>LARGE($C193:$Q193,3)</f>
        <v>#NUM!</v>
      </c>
      <c r="X193" s="13" t="e">
        <f>LARGE($C193:$Q193,4)</f>
        <v>#NUM!</v>
      </c>
      <c r="Y193" s="13" t="e">
        <f>LARGE($C193:$Q193,5)</f>
        <v>#NUM!</v>
      </c>
      <c r="Z193" s="13" t="e">
        <f>LARGE($C193:$Q193,6)</f>
        <v>#NUM!</v>
      </c>
      <c r="AA193" s="13" t="e">
        <f>LARGE($C193:$Q193,7)</f>
        <v>#NUM!</v>
      </c>
      <c r="AB193" s="13" t="e">
        <f>LARGE($C193:$Q193,8)</f>
        <v>#NUM!</v>
      </c>
      <c r="AC193" s="14" t="s">
        <v>3</v>
      </c>
      <c r="AD193" s="10">
        <f>VLOOKUP(B193,prot!A:H,8,FALSE)</f>
        <v>0</v>
      </c>
      <c r="AE193" s="15" t="b">
        <f>ISERROR(AD193)</f>
        <v>0</v>
      </c>
      <c r="AF193" s="16">
        <f>IF(AE193,0,AD193)</f>
        <v>0</v>
      </c>
    </row>
    <row r="194" spans="1:32" ht="12" customHeight="1" hidden="1">
      <c r="A194" s="26"/>
      <c r="B194" s="26"/>
      <c r="C194" s="26"/>
      <c r="D194" s="26"/>
      <c r="E194" s="26"/>
      <c r="F194" s="26"/>
      <c r="G194" s="26" t="s">
        <v>5</v>
      </c>
      <c r="H194" s="26"/>
      <c r="R194" s="10">
        <f>SUM(C194:Q194)</f>
        <v>0</v>
      </c>
      <c r="S194" s="10">
        <f>SUMIF(U194:AB194,"&gt;0")</f>
        <v>0</v>
      </c>
      <c r="T194" s="17">
        <f>IF(AF194=0,"",AF194)</f>
      </c>
      <c r="U194" s="13" t="e">
        <f>LARGE($C194:$Q194,1)</f>
        <v>#NUM!</v>
      </c>
      <c r="V194" s="13" t="e">
        <f>LARGE($C194:$Q194,2)</f>
        <v>#NUM!</v>
      </c>
      <c r="W194" s="13" t="e">
        <f>LARGE($C194:$Q194,3)</f>
        <v>#NUM!</v>
      </c>
      <c r="X194" s="13" t="e">
        <f>LARGE($C194:$Q194,4)</f>
        <v>#NUM!</v>
      </c>
      <c r="Y194" s="13" t="e">
        <f>LARGE($C194:$Q194,5)</f>
        <v>#NUM!</v>
      </c>
      <c r="Z194" s="13" t="e">
        <f>LARGE($C194:$Q194,6)</f>
        <v>#NUM!</v>
      </c>
      <c r="AA194" s="13" t="e">
        <f>LARGE($C194:$Q194,7)</f>
        <v>#NUM!</v>
      </c>
      <c r="AB194" s="13" t="e">
        <f>LARGE($C194:$Q194,8)</f>
        <v>#NUM!</v>
      </c>
      <c r="AC194" s="14" t="s">
        <v>3</v>
      </c>
      <c r="AD194" s="10" t="e">
        <f>VLOOKUP(B194,prot!A:H,8,FALSE)</f>
        <v>#N/A</v>
      </c>
      <c r="AE194" s="15" t="b">
        <f>ISERROR(AD194)</f>
        <v>1</v>
      </c>
      <c r="AF194" s="16">
        <f>IF(AE194,0,AD194)</f>
        <v>0</v>
      </c>
    </row>
    <row r="195" ht="12" customHeight="1">
      <c r="A195" s="2"/>
    </row>
    <row r="196" ht="12" customHeight="1">
      <c r="A196" s="2"/>
    </row>
    <row r="197" ht="12" customHeight="1">
      <c r="A197" s="2"/>
    </row>
    <row r="198" ht="12" customHeight="1">
      <c r="A198" s="2"/>
    </row>
    <row r="199" ht="12" customHeight="1">
      <c r="A199" s="2"/>
    </row>
    <row r="200" ht="12" customHeight="1">
      <c r="A200" s="2"/>
    </row>
    <row r="201" ht="12" customHeight="1">
      <c r="A201" s="2"/>
    </row>
    <row r="202" ht="12" customHeight="1">
      <c r="A202" s="2"/>
    </row>
    <row r="203" ht="12" customHeight="1"/>
    <row r="204" ht="11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2.75" customHeight="1"/>
    <row r="221" ht="12.7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2.75" customHeight="1"/>
    <row r="234" ht="17.25" customHeight="1"/>
    <row r="235" ht="1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5" customHeight="1"/>
    <row r="315" ht="38.25" customHeight="1"/>
    <row r="332" ht="13.5" customHeight="1"/>
    <row r="333" ht="13.5" customHeight="1"/>
    <row r="356" ht="12.75" customHeight="1"/>
    <row r="357" ht="12.75" customHeight="1"/>
    <row r="366" ht="12.75" customHeight="1"/>
    <row r="367" ht="13.5" customHeight="1"/>
    <row r="368" ht="13.5" customHeight="1"/>
    <row r="372" ht="25.5" customHeight="1"/>
    <row r="373" ht="35.25" customHeight="1"/>
    <row r="374" ht="23.25" customHeight="1"/>
    <row r="380" ht="13.5" customHeight="1"/>
    <row r="383" ht="12.75" customHeight="1"/>
    <row r="384" ht="12.75" customHeight="1"/>
    <row r="386" ht="12.75" customHeight="1"/>
    <row r="397" ht="18" customHeight="1"/>
  </sheetData>
  <sheetProtection/>
  <mergeCells count="5">
    <mergeCell ref="A1:S1"/>
    <mergeCell ref="A4:B4"/>
    <mergeCell ref="A131:B131"/>
    <mergeCell ref="A74:B74"/>
    <mergeCell ref="A174:B174"/>
  </mergeCells>
  <printOptions horizontalCentered="1"/>
  <pageMargins left="0.15748031496062992" right="0.2362204724409449" top="0.1968503937007874" bottom="0" header="0" footer="0"/>
  <pageSetup fitToHeight="2" horizontalDpi="600" verticalDpi="600" orientation="portrait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A1" sqref="A1:C98"/>
    </sheetView>
  </sheetViews>
  <sheetFormatPr defaultColWidth="9.00390625" defaultRowHeight="12.75"/>
  <sheetData>
    <row r="1" spans="1:3" ht="12.75">
      <c r="A1" s="5" t="s">
        <v>59</v>
      </c>
      <c r="B1" s="5">
        <v>0.011608796296296296</v>
      </c>
      <c r="C1">
        <v>1</v>
      </c>
    </row>
    <row r="2" spans="1:3" ht="12.75">
      <c r="A2" s="5" t="s">
        <v>63</v>
      </c>
      <c r="B2" s="5">
        <v>0.01324074074074074</v>
      </c>
      <c r="C2">
        <v>2</v>
      </c>
    </row>
    <row r="3" spans="1:3" ht="12.75">
      <c r="A3" s="5" t="s">
        <v>58</v>
      </c>
      <c r="B3" s="5">
        <v>0.014490740740740742</v>
      </c>
      <c r="C3">
        <v>3</v>
      </c>
    </row>
    <row r="4" spans="1:3" ht="12.75">
      <c r="A4" s="5" t="s">
        <v>60</v>
      </c>
      <c r="B4" s="5">
        <v>0.014618055555555556</v>
      </c>
      <c r="C4">
        <v>4</v>
      </c>
    </row>
    <row r="5" spans="1:3" ht="12.75">
      <c r="A5" s="5" t="s">
        <v>64</v>
      </c>
      <c r="B5" s="5">
        <v>0.01539351851851852</v>
      </c>
      <c r="C5">
        <v>5</v>
      </c>
    </row>
    <row r="6" spans="1:3" ht="12.75">
      <c r="A6" s="5" t="s">
        <v>173</v>
      </c>
      <c r="B6" s="5">
        <v>0.0169212962962963</v>
      </c>
      <c r="C6">
        <v>6</v>
      </c>
    </row>
    <row r="7" spans="1:3" ht="12.75">
      <c r="A7" s="5" t="s">
        <v>57</v>
      </c>
      <c r="B7" s="5">
        <v>0.016967592592592593</v>
      </c>
      <c r="C7">
        <v>7</v>
      </c>
    </row>
    <row r="8" spans="1:3" ht="12.75">
      <c r="A8" s="5" t="s">
        <v>174</v>
      </c>
      <c r="B8" s="5">
        <v>0.01877314814814815</v>
      </c>
      <c r="C8">
        <v>8</v>
      </c>
    </row>
    <row r="9" spans="1:3" ht="12.75">
      <c r="A9" s="5" t="s">
        <v>61</v>
      </c>
      <c r="B9" s="5">
        <v>0.019664351851851853</v>
      </c>
      <c r="C9">
        <v>9</v>
      </c>
    </row>
    <row r="10" spans="1:3" ht="12.75">
      <c r="A10" s="5" t="s">
        <v>69</v>
      </c>
      <c r="B10" s="5">
        <v>0.020185185185185184</v>
      </c>
      <c r="C10">
        <v>10</v>
      </c>
    </row>
    <row r="11" spans="1:3" ht="12.75">
      <c r="A11" s="5" t="s">
        <v>71</v>
      </c>
      <c r="B11" s="5">
        <v>0.020439814814814817</v>
      </c>
      <c r="C11">
        <v>11</v>
      </c>
    </row>
    <row r="12" spans="1:3" ht="12.75">
      <c r="A12" s="5" t="s">
        <v>72</v>
      </c>
      <c r="B12" s="5">
        <v>0.021342592592592594</v>
      </c>
      <c r="C12">
        <v>12</v>
      </c>
    </row>
    <row r="13" spans="1:3" ht="12.75">
      <c r="A13" s="5" t="s">
        <v>70</v>
      </c>
      <c r="B13" s="5">
        <v>0.022326388888888885</v>
      </c>
      <c r="C13">
        <v>13</v>
      </c>
    </row>
    <row r="14" spans="1:3" ht="12.75">
      <c r="A14" s="5" t="s">
        <v>130</v>
      </c>
      <c r="B14" s="5">
        <v>0.022951388888888886</v>
      </c>
      <c r="C14">
        <v>14</v>
      </c>
    </row>
    <row r="15" spans="1:3" ht="12.75">
      <c r="A15" s="5" t="s">
        <v>62</v>
      </c>
      <c r="B15" s="5">
        <v>0.02369212962962963</v>
      </c>
      <c r="C15">
        <v>15</v>
      </c>
    </row>
    <row r="16" spans="1:3" ht="12.75">
      <c r="A16" s="5" t="s">
        <v>67</v>
      </c>
      <c r="B16" s="5">
        <v>0.024224537037037034</v>
      </c>
      <c r="C16">
        <v>16</v>
      </c>
    </row>
    <row r="17" spans="1:3" ht="12.75">
      <c r="A17" s="5" t="s">
        <v>178</v>
      </c>
      <c r="B17" s="5">
        <v>0.027858796296296298</v>
      </c>
      <c r="C17">
        <v>17</v>
      </c>
    </row>
    <row r="18" spans="1:3" ht="12.75">
      <c r="A18" s="5" t="s">
        <v>131</v>
      </c>
      <c r="B18" s="5">
        <v>0.03005787037037037</v>
      </c>
      <c r="C18">
        <v>18</v>
      </c>
    </row>
    <row r="19" spans="1:3" ht="12.75">
      <c r="A19" s="5" t="s">
        <v>204</v>
      </c>
      <c r="B19" s="5">
        <v>0.03050925925925926</v>
      </c>
      <c r="C19" t="s">
        <v>184</v>
      </c>
    </row>
    <row r="20" spans="1:3" ht="12.75">
      <c r="A20" s="5" t="s">
        <v>136</v>
      </c>
      <c r="B20" s="5">
        <v>0.03277777777777778</v>
      </c>
      <c r="C20">
        <v>19</v>
      </c>
    </row>
    <row r="21" spans="1:3" ht="12.75">
      <c r="A21" s="5" t="s">
        <v>205</v>
      </c>
      <c r="B21" s="5">
        <v>0.03320601851851852</v>
      </c>
      <c r="C21">
        <v>20</v>
      </c>
    </row>
    <row r="22" spans="1:3" ht="12.75">
      <c r="A22" s="5" t="s">
        <v>176</v>
      </c>
      <c r="B22" s="5">
        <v>0.03552083333333333</v>
      </c>
      <c r="C22">
        <v>21</v>
      </c>
    </row>
    <row r="23" spans="1:3" ht="12.75">
      <c r="A23" s="5" t="s">
        <v>175</v>
      </c>
      <c r="B23" s="5">
        <v>0.03591435185185186</v>
      </c>
      <c r="C23">
        <v>22</v>
      </c>
    </row>
    <row r="24" spans="1:3" ht="12.75">
      <c r="A24" s="5" t="s">
        <v>206</v>
      </c>
      <c r="B24" s="5">
        <v>0.03796296296296296</v>
      </c>
      <c r="C24">
        <v>23</v>
      </c>
    </row>
    <row r="25" spans="1:3" ht="12.75">
      <c r="A25" t="s">
        <v>73</v>
      </c>
      <c r="B25" s="5">
        <v>0.07057870370370371</v>
      </c>
      <c r="C25">
        <v>24</v>
      </c>
    </row>
    <row r="26" ht="12.75">
      <c r="A26" s="5"/>
    </row>
    <row r="27" spans="1:3" ht="12.75">
      <c r="A27" s="5" t="s">
        <v>30</v>
      </c>
      <c r="B27" s="5">
        <v>0.016886574074074075</v>
      </c>
      <c r="C27">
        <v>1</v>
      </c>
    </row>
    <row r="28" spans="1:3" ht="12.75">
      <c r="A28" s="5" t="s">
        <v>78</v>
      </c>
      <c r="B28" s="5">
        <v>0.021331018518518517</v>
      </c>
      <c r="C28">
        <v>2</v>
      </c>
    </row>
    <row r="29" spans="1:3" ht="12.75">
      <c r="A29" s="5" t="s">
        <v>76</v>
      </c>
      <c r="B29" s="5">
        <v>0.02414351851851852</v>
      </c>
      <c r="C29">
        <v>3</v>
      </c>
    </row>
    <row r="30" spans="1:3" ht="12.75">
      <c r="A30" s="5" t="s">
        <v>75</v>
      </c>
      <c r="B30" s="5">
        <v>0.02972222222222222</v>
      </c>
      <c r="C30">
        <v>4</v>
      </c>
    </row>
    <row r="31" spans="1:3" ht="12.75">
      <c r="A31" s="5" t="s">
        <v>207</v>
      </c>
      <c r="B31" s="5">
        <v>0.03293981481481481</v>
      </c>
      <c r="C31">
        <v>5</v>
      </c>
    </row>
    <row r="32" spans="1:5" ht="12.75">
      <c r="A32" s="5" t="s">
        <v>208</v>
      </c>
      <c r="B32" s="5">
        <v>0.037627314814814815</v>
      </c>
      <c r="C32" t="s">
        <v>184</v>
      </c>
      <c r="E32" s="5"/>
    </row>
    <row r="33" spans="1:5" ht="12.75">
      <c r="A33" s="5" t="s">
        <v>179</v>
      </c>
      <c r="B33" s="5">
        <v>0.04163194444444445</v>
      </c>
      <c r="C33">
        <v>6</v>
      </c>
      <c r="E33" s="5"/>
    </row>
    <row r="34" spans="1:5" ht="12.75">
      <c r="A34" s="5"/>
      <c r="E34" s="5"/>
    </row>
    <row r="35" spans="1:5" ht="12.75">
      <c r="A35" s="5" t="s">
        <v>85</v>
      </c>
      <c r="B35" s="5">
        <v>0.012025462962962962</v>
      </c>
      <c r="C35">
        <v>1</v>
      </c>
      <c r="E35" s="5"/>
    </row>
    <row r="36" spans="1:5" ht="12.75">
      <c r="A36" s="5" t="s">
        <v>87</v>
      </c>
      <c r="B36" s="5">
        <v>0.013333333333333334</v>
      </c>
      <c r="C36">
        <v>2</v>
      </c>
      <c r="E36" s="5"/>
    </row>
    <row r="37" spans="1:5" ht="12.75">
      <c r="A37" s="5" t="s">
        <v>182</v>
      </c>
      <c r="B37" s="5">
        <v>0.014548611111111111</v>
      </c>
      <c r="C37">
        <v>3</v>
      </c>
      <c r="E37" s="5"/>
    </row>
    <row r="38" spans="1:3" ht="12.75">
      <c r="A38" s="5" t="s">
        <v>90</v>
      </c>
      <c r="B38" s="5">
        <v>0.01503472222222222</v>
      </c>
      <c r="C38">
        <v>4</v>
      </c>
    </row>
    <row r="39" spans="1:5" ht="12.75">
      <c r="A39" s="5" t="s">
        <v>149</v>
      </c>
      <c r="B39" s="5">
        <v>0.015636574074074074</v>
      </c>
      <c r="C39">
        <v>5</v>
      </c>
      <c r="E39" s="5"/>
    </row>
    <row r="40" spans="1:5" ht="12.75">
      <c r="A40" s="5" t="s">
        <v>152</v>
      </c>
      <c r="B40" s="5">
        <v>0.01596064814814815</v>
      </c>
      <c r="C40">
        <v>6</v>
      </c>
      <c r="E40" s="5"/>
    </row>
    <row r="41" spans="1:5" ht="12.75">
      <c r="A41" t="s">
        <v>104</v>
      </c>
      <c r="B41" s="5">
        <v>0.017488425925925925</v>
      </c>
      <c r="C41">
        <v>7</v>
      </c>
      <c r="E41" s="5"/>
    </row>
    <row r="42" spans="1:5" ht="12.75">
      <c r="A42" s="5" t="s">
        <v>185</v>
      </c>
      <c r="B42" s="5">
        <v>0.01752314814814815</v>
      </c>
      <c r="C42">
        <v>8</v>
      </c>
      <c r="E42" s="5"/>
    </row>
    <row r="43" spans="1:5" ht="12.75">
      <c r="A43" s="5" t="s">
        <v>193</v>
      </c>
      <c r="B43" s="5">
        <v>0.01798611111111111</v>
      </c>
      <c r="C43">
        <v>9</v>
      </c>
      <c r="E43" s="5"/>
    </row>
    <row r="44" spans="1:5" ht="12.75">
      <c r="A44" s="5" t="s">
        <v>190</v>
      </c>
      <c r="B44" s="5">
        <v>0.018657407407407407</v>
      </c>
      <c r="C44">
        <v>10</v>
      </c>
      <c r="E44" s="5"/>
    </row>
    <row r="45" spans="1:5" ht="12.75">
      <c r="A45" s="5" t="s">
        <v>97</v>
      </c>
      <c r="B45" s="5">
        <v>0.018865740740740742</v>
      </c>
      <c r="C45">
        <v>11</v>
      </c>
      <c r="E45" s="5"/>
    </row>
    <row r="46" spans="1:5" ht="12.75">
      <c r="A46" s="5" t="s">
        <v>187</v>
      </c>
      <c r="B46" s="5">
        <v>0.019108796296296294</v>
      </c>
      <c r="C46">
        <v>12</v>
      </c>
      <c r="E46" s="5"/>
    </row>
    <row r="47" spans="1:5" ht="12.75">
      <c r="A47" s="5" t="s">
        <v>102</v>
      </c>
      <c r="B47" s="5">
        <v>0.019224537037037037</v>
      </c>
      <c r="C47">
        <v>13</v>
      </c>
      <c r="E47" s="5"/>
    </row>
    <row r="48" spans="1:5" ht="12.75">
      <c r="A48" s="5" t="s">
        <v>107</v>
      </c>
      <c r="B48" s="5">
        <v>0.01996527777777778</v>
      </c>
      <c r="C48">
        <v>14</v>
      </c>
      <c r="E48" s="5"/>
    </row>
    <row r="49" spans="1:5" ht="12.75">
      <c r="A49" s="5" t="s">
        <v>181</v>
      </c>
      <c r="B49" s="5">
        <v>0.02011574074074074</v>
      </c>
      <c r="C49">
        <v>15</v>
      </c>
      <c r="E49" s="5"/>
    </row>
    <row r="50" spans="1:5" ht="12.75">
      <c r="A50" s="5" t="s">
        <v>186</v>
      </c>
      <c r="B50" s="5">
        <v>0.02045138888888889</v>
      </c>
      <c r="C50">
        <v>16</v>
      </c>
      <c r="E50" s="5"/>
    </row>
    <row r="51" spans="1:5" ht="12.75">
      <c r="A51" s="5" t="s">
        <v>209</v>
      </c>
      <c r="B51" s="5">
        <v>0.020868055555555556</v>
      </c>
      <c r="C51">
        <v>17</v>
      </c>
      <c r="E51" s="5"/>
    </row>
    <row r="52" spans="1:5" ht="12.75">
      <c r="A52" s="5" t="s">
        <v>89</v>
      </c>
      <c r="B52" s="5">
        <v>0.02245370370370371</v>
      </c>
      <c r="C52">
        <v>18</v>
      </c>
      <c r="E52" s="5"/>
    </row>
    <row r="53" spans="1:5" ht="12.75">
      <c r="A53" s="5" t="s">
        <v>92</v>
      </c>
      <c r="B53" s="5">
        <v>0.024050925925925924</v>
      </c>
      <c r="C53">
        <v>19</v>
      </c>
      <c r="E53" s="5"/>
    </row>
    <row r="54" spans="1:5" ht="12.75">
      <c r="A54" s="5" t="s">
        <v>105</v>
      </c>
      <c r="B54" s="5">
        <v>0.02461805555555556</v>
      </c>
      <c r="C54">
        <v>20</v>
      </c>
      <c r="E54" s="5"/>
    </row>
    <row r="55" spans="1:5" ht="12.75">
      <c r="A55" s="5" t="s">
        <v>96</v>
      </c>
      <c r="B55" s="5">
        <v>0.025092592592592593</v>
      </c>
      <c r="C55">
        <v>21</v>
      </c>
      <c r="E55" s="5"/>
    </row>
    <row r="56" spans="1:5" ht="12.75">
      <c r="A56" s="5" t="s">
        <v>183</v>
      </c>
      <c r="B56" s="5">
        <v>0.02521990740740741</v>
      </c>
      <c r="C56" t="s">
        <v>184</v>
      </c>
      <c r="E56" s="5"/>
    </row>
    <row r="57" spans="1:5" ht="12.75">
      <c r="A57" s="5" t="s">
        <v>150</v>
      </c>
      <c r="B57" s="5">
        <v>0.026493055555555558</v>
      </c>
      <c r="C57">
        <v>22</v>
      </c>
      <c r="E57" s="5"/>
    </row>
    <row r="58" spans="1:5" ht="12.75">
      <c r="A58" s="5" t="s">
        <v>95</v>
      </c>
      <c r="B58" s="5">
        <v>0.027384259259259257</v>
      </c>
      <c r="C58">
        <v>23</v>
      </c>
      <c r="E58" s="5"/>
    </row>
    <row r="59" spans="1:5" ht="12.75">
      <c r="A59" s="5" t="s">
        <v>210</v>
      </c>
      <c r="B59" s="5">
        <v>0.02763888888888889</v>
      </c>
      <c r="C59">
        <v>24</v>
      </c>
      <c r="E59" s="5"/>
    </row>
    <row r="60" spans="1:5" ht="12.75">
      <c r="A60" s="5" t="s">
        <v>98</v>
      </c>
      <c r="B60" s="5">
        <v>0.028055555555555556</v>
      </c>
      <c r="C60">
        <v>25</v>
      </c>
      <c r="E60" s="5"/>
    </row>
    <row r="61" spans="1:5" ht="12.75">
      <c r="A61" s="5" t="s">
        <v>195</v>
      </c>
      <c r="B61" s="5">
        <v>0.02884259259259259</v>
      </c>
      <c r="C61">
        <v>26</v>
      </c>
      <c r="E61" s="5"/>
    </row>
    <row r="62" spans="1:5" ht="12.75">
      <c r="A62" s="5" t="s">
        <v>86</v>
      </c>
      <c r="B62" s="5">
        <v>0.03297453703703704</v>
      </c>
      <c r="C62">
        <v>27</v>
      </c>
      <c r="E62" s="5"/>
    </row>
    <row r="63" spans="1:3" ht="12.75">
      <c r="A63" s="5" t="s">
        <v>180</v>
      </c>
      <c r="B63" s="5">
        <v>0.03638888888888889</v>
      </c>
      <c r="C63">
        <v>28</v>
      </c>
    </row>
    <row r="64" spans="1:3" ht="12.75">
      <c r="A64" s="5" t="s">
        <v>91</v>
      </c>
      <c r="B64" s="5">
        <v>0.04527777777777778</v>
      </c>
      <c r="C64">
        <v>29</v>
      </c>
    </row>
    <row r="65" spans="1:3" ht="12.75">
      <c r="A65" s="5" t="s">
        <v>157</v>
      </c>
      <c r="B65" s="5">
        <v>0.048854166666666664</v>
      </c>
      <c r="C65">
        <v>30</v>
      </c>
    </row>
    <row r="66" spans="1:3" ht="12.75">
      <c r="A66" s="5" t="s">
        <v>211</v>
      </c>
      <c r="B66" s="5">
        <v>0.07136574074074074</v>
      </c>
      <c r="C66">
        <v>31</v>
      </c>
    </row>
    <row r="67" ht="12.75">
      <c r="A67" s="5"/>
    </row>
    <row r="68" spans="1:3" ht="12.75">
      <c r="A68" s="5" t="s">
        <v>196</v>
      </c>
      <c r="B68" s="5">
        <v>0.018391203703703705</v>
      </c>
      <c r="C68">
        <v>1</v>
      </c>
    </row>
    <row r="69" spans="1:3" ht="12.75">
      <c r="A69" s="5" t="s">
        <v>7</v>
      </c>
      <c r="B69" s="5">
        <v>0.019178240740740742</v>
      </c>
      <c r="C69">
        <v>2</v>
      </c>
    </row>
    <row r="70" spans="1:3" ht="12.75">
      <c r="A70" s="5" t="s">
        <v>113</v>
      </c>
      <c r="B70" s="5">
        <v>0.020335648148148148</v>
      </c>
      <c r="C70">
        <v>3</v>
      </c>
    </row>
    <row r="71" spans="1:3" ht="12.75">
      <c r="A71" s="5" t="s">
        <v>20</v>
      </c>
      <c r="B71" s="5">
        <v>0.020532407407407405</v>
      </c>
      <c r="C71">
        <v>4</v>
      </c>
    </row>
    <row r="72" spans="1:3" ht="12.75">
      <c r="A72" s="5" t="s">
        <v>11</v>
      </c>
      <c r="B72" s="5">
        <v>0.020601851851851854</v>
      </c>
      <c r="C72">
        <v>5</v>
      </c>
    </row>
    <row r="73" spans="1:3" ht="12.75">
      <c r="A73" s="5" t="s">
        <v>9</v>
      </c>
      <c r="B73" s="5">
        <v>0.02101851851851852</v>
      </c>
      <c r="C73">
        <v>6</v>
      </c>
    </row>
    <row r="74" spans="1:3" ht="12.75">
      <c r="A74" s="5" t="s">
        <v>127</v>
      </c>
      <c r="B74" s="5">
        <v>0.02136574074074074</v>
      </c>
      <c r="C74">
        <v>7</v>
      </c>
    </row>
    <row r="75" spans="1:3" ht="12.75">
      <c r="A75" s="5" t="s">
        <v>212</v>
      </c>
      <c r="B75" s="5">
        <v>0.02298611111111111</v>
      </c>
      <c r="C75">
        <v>8</v>
      </c>
    </row>
    <row r="76" spans="1:3" ht="12.75">
      <c r="A76" s="5" t="s">
        <v>118</v>
      </c>
      <c r="B76" s="5">
        <v>0.023055555555555555</v>
      </c>
      <c r="C76">
        <v>9</v>
      </c>
    </row>
    <row r="77" spans="1:3" ht="12.75">
      <c r="A77" t="s">
        <v>213</v>
      </c>
      <c r="B77" s="5">
        <v>0.0241087962962963</v>
      </c>
      <c r="C77">
        <v>10</v>
      </c>
    </row>
    <row r="78" spans="1:3" ht="12.75">
      <c r="A78" s="5" t="s">
        <v>21</v>
      </c>
      <c r="B78" s="5">
        <v>0.02512731481481481</v>
      </c>
      <c r="C78">
        <v>11</v>
      </c>
    </row>
    <row r="79" spans="1:3" ht="12.75">
      <c r="A79" s="5" t="s">
        <v>124</v>
      </c>
      <c r="B79" s="5">
        <v>0.02525462962962963</v>
      </c>
      <c r="C79">
        <v>12</v>
      </c>
    </row>
    <row r="80" spans="1:3" ht="12.75">
      <c r="A80" s="5" t="s">
        <v>15</v>
      </c>
      <c r="B80" s="5">
        <v>0.025555555555555554</v>
      </c>
      <c r="C80">
        <v>13</v>
      </c>
    </row>
    <row r="81" spans="1:3" ht="12.75">
      <c r="A81" s="5" t="s">
        <v>198</v>
      </c>
      <c r="B81" s="5">
        <v>0.025833333333333333</v>
      </c>
      <c r="C81">
        <v>14</v>
      </c>
    </row>
    <row r="82" spans="1:3" ht="12.75">
      <c r="A82" s="5" t="s">
        <v>116</v>
      </c>
      <c r="B82" s="5">
        <v>0.026585648148148146</v>
      </c>
      <c r="C82">
        <v>15</v>
      </c>
    </row>
    <row r="83" spans="1:3" ht="12.75">
      <c r="A83" s="5" t="s">
        <v>27</v>
      </c>
      <c r="B83" s="5">
        <v>0.027245370370370368</v>
      </c>
      <c r="C83">
        <v>16</v>
      </c>
    </row>
    <row r="84" spans="1:3" ht="12.75">
      <c r="A84" s="5" t="s">
        <v>214</v>
      </c>
      <c r="B84" s="5">
        <v>0.02802083333333333</v>
      </c>
      <c r="C84">
        <v>17</v>
      </c>
    </row>
    <row r="85" spans="1:3" ht="12.75">
      <c r="A85" s="5" t="s">
        <v>117</v>
      </c>
      <c r="B85" s="5">
        <v>0.028101851851851854</v>
      </c>
      <c r="C85">
        <v>18</v>
      </c>
    </row>
    <row r="86" spans="1:3" ht="12.75">
      <c r="A86" s="5" t="s">
        <v>201</v>
      </c>
      <c r="B86" s="5">
        <v>0.028483796296296295</v>
      </c>
      <c r="C86">
        <v>19</v>
      </c>
    </row>
    <row r="87" spans="1:3" ht="12.75">
      <c r="A87" s="5" t="s">
        <v>10</v>
      </c>
      <c r="B87" s="5">
        <v>0.028692129629629633</v>
      </c>
      <c r="C87">
        <v>20</v>
      </c>
    </row>
    <row r="88" spans="1:3" ht="12.75">
      <c r="A88" s="5" t="s">
        <v>26</v>
      </c>
      <c r="B88" s="5">
        <v>0.028935185185185185</v>
      </c>
      <c r="C88">
        <v>21</v>
      </c>
    </row>
    <row r="89" spans="1:3" ht="12.75">
      <c r="A89" s="5" t="s">
        <v>39</v>
      </c>
      <c r="B89" s="5">
        <v>0.029479166666666667</v>
      </c>
      <c r="C89">
        <v>22</v>
      </c>
    </row>
    <row r="90" spans="1:3" ht="12.75">
      <c r="A90" s="5" t="s">
        <v>12</v>
      </c>
      <c r="B90" s="5">
        <v>0.030208333333333334</v>
      </c>
      <c r="C90">
        <v>23</v>
      </c>
    </row>
    <row r="91" spans="1:3" ht="12.75">
      <c r="A91" s="5" t="s">
        <v>197</v>
      </c>
      <c r="B91" s="5">
        <v>0.031099537037037037</v>
      </c>
      <c r="C91">
        <v>24</v>
      </c>
    </row>
    <row r="92" spans="1:3" ht="12.75">
      <c r="A92" s="5" t="s">
        <v>215</v>
      </c>
      <c r="B92" s="5">
        <v>0.03347222222222222</v>
      </c>
      <c r="C92">
        <v>25</v>
      </c>
    </row>
    <row r="93" spans="1:3" ht="12.75">
      <c r="A93" s="5" t="s">
        <v>25</v>
      </c>
      <c r="B93" s="5">
        <v>0.03369212962962963</v>
      </c>
      <c r="C93">
        <v>26</v>
      </c>
    </row>
    <row r="94" spans="1:3" ht="12.75">
      <c r="A94" s="5" t="s">
        <v>108</v>
      </c>
      <c r="B94" s="5">
        <v>0.03603009259259259</v>
      </c>
      <c r="C94">
        <v>27</v>
      </c>
    </row>
    <row r="95" spans="1:3" ht="12.75">
      <c r="A95" s="5" t="s">
        <v>24</v>
      </c>
      <c r="B95" s="5">
        <v>0.036377314814814814</v>
      </c>
      <c r="C95">
        <v>28</v>
      </c>
    </row>
    <row r="96" spans="1:3" ht="12.75">
      <c r="A96" s="5" t="s">
        <v>126</v>
      </c>
      <c r="B96" s="5">
        <v>0.0371875</v>
      </c>
      <c r="C96">
        <v>29</v>
      </c>
    </row>
    <row r="97" spans="1:3" ht="12.75">
      <c r="A97" s="5" t="s">
        <v>14</v>
      </c>
      <c r="B97" s="5">
        <v>0.04188657407407407</v>
      </c>
      <c r="C97">
        <v>30</v>
      </c>
    </row>
    <row r="98" spans="1:3" ht="12.75">
      <c r="A98" s="5" t="s">
        <v>168</v>
      </c>
      <c r="B98" s="5">
        <v>0.042847222222222224</v>
      </c>
      <c r="C98">
        <v>31</v>
      </c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0"/>
  <sheetViews>
    <sheetView zoomScale="85" zoomScaleNormal="85" zoomScalePageLayoutView="0" workbookViewId="0" topLeftCell="A10">
      <selection activeCell="F68" sqref="F68:F98"/>
    </sheetView>
  </sheetViews>
  <sheetFormatPr defaultColWidth="9.00390625" defaultRowHeight="12.75"/>
  <cols>
    <col min="1" max="1" width="24.375" style="0" bestFit="1" customWidth="1"/>
    <col min="2" max="2" width="17.375" style="0" customWidth="1"/>
    <col min="4" max="4" width="1.37890625" style="6" customWidth="1"/>
    <col min="5" max="5" width="10.75390625" style="0" bestFit="1" customWidth="1"/>
  </cols>
  <sheetData>
    <row r="1" spans="1:8" ht="12.75">
      <c r="A1" s="5" t="s">
        <v>59</v>
      </c>
      <c r="B1" s="5">
        <v>0.011608796296296296</v>
      </c>
      <c r="C1">
        <v>1</v>
      </c>
      <c r="E1" s="7" t="str">
        <f>VLOOKUP(A1,svod!B:AC,28,FALSE)</f>
        <v>есть</v>
      </c>
      <c r="F1" s="7">
        <f>VLOOKUP(C1,Таблица!$A$1:$B$40,2)</f>
        <v>40</v>
      </c>
      <c r="G1" s="4" t="b">
        <f>ISERROR(F1)</f>
        <v>0</v>
      </c>
      <c r="H1" s="3">
        <f>IF(G1,0,F1)</f>
        <v>40</v>
      </c>
    </row>
    <row r="2" spans="1:8" ht="12.75">
      <c r="A2" s="5" t="s">
        <v>63</v>
      </c>
      <c r="B2" s="5">
        <v>0.01324074074074074</v>
      </c>
      <c r="C2">
        <v>2</v>
      </c>
      <c r="D2" s="6">
        <v>0.027858796296296298</v>
      </c>
      <c r="E2" s="7" t="str">
        <f>VLOOKUP(A2,svod!B:AC,28,FALSE)</f>
        <v>есть</v>
      </c>
      <c r="F2" s="7">
        <f>VLOOKUP(C2,Таблица!$A$1:$B$40,2)</f>
        <v>37</v>
      </c>
      <c r="G2" s="4" t="b">
        <f>ISERROR(F2)</f>
        <v>0</v>
      </c>
      <c r="H2" s="3">
        <f>IF(G2,0,F2)</f>
        <v>37</v>
      </c>
    </row>
    <row r="3" spans="1:8" ht="12.75">
      <c r="A3" s="5" t="s">
        <v>58</v>
      </c>
      <c r="B3" s="5">
        <v>0.014490740740740742</v>
      </c>
      <c r="C3">
        <v>3</v>
      </c>
      <c r="D3" s="6">
        <v>0.02836805555555556</v>
      </c>
      <c r="E3" s="7" t="str">
        <f>VLOOKUP(A3,svod!B:AC,28,FALSE)</f>
        <v>есть</v>
      </c>
      <c r="F3" s="7">
        <f>VLOOKUP(C3,Таблица!$A$1:$B$40,2)</f>
        <v>35</v>
      </c>
      <c r="G3" s="4" t="b">
        <f aca="true" t="shared" si="0" ref="G3:G52">ISERROR(F3)</f>
        <v>0</v>
      </c>
      <c r="H3" s="3">
        <f aca="true" t="shared" si="1" ref="H3:H52">IF(G3,0,F3)</f>
        <v>35</v>
      </c>
    </row>
    <row r="4" spans="1:8" ht="12.75">
      <c r="A4" s="5" t="s">
        <v>60</v>
      </c>
      <c r="B4" s="5">
        <v>0.014618055555555556</v>
      </c>
      <c r="C4">
        <v>4</v>
      </c>
      <c r="D4" s="6">
        <v>0.03239583333333333</v>
      </c>
      <c r="E4" s="7" t="str">
        <f>VLOOKUP(A4,svod!B:AC,28,FALSE)</f>
        <v>есть</v>
      </c>
      <c r="F4" s="7">
        <f>VLOOKUP(C4,Таблица!$A$1:$B$40,2)</f>
        <v>33</v>
      </c>
      <c r="G4" s="4" t="b">
        <f t="shared" si="0"/>
        <v>0</v>
      </c>
      <c r="H4" s="3">
        <f t="shared" si="1"/>
        <v>33</v>
      </c>
    </row>
    <row r="5" spans="1:8" ht="12.75">
      <c r="A5" s="5" t="s">
        <v>64</v>
      </c>
      <c r="B5" s="5">
        <v>0.01539351851851852</v>
      </c>
      <c r="C5">
        <v>5</v>
      </c>
      <c r="D5" s="6">
        <v>0.04501157407407407</v>
      </c>
      <c r="E5" s="7" t="str">
        <f>VLOOKUP(A5,svod!B:AC,28,FALSE)</f>
        <v>есть</v>
      </c>
      <c r="F5" s="7">
        <f>VLOOKUP(C5,Таблица!$A$1:$B$40,2)</f>
        <v>32</v>
      </c>
      <c r="G5" s="4" t="b">
        <f t="shared" si="0"/>
        <v>0</v>
      </c>
      <c r="H5" s="3">
        <f t="shared" si="1"/>
        <v>32</v>
      </c>
    </row>
    <row r="6" spans="1:8" ht="12.75">
      <c r="A6" s="5" t="s">
        <v>173</v>
      </c>
      <c r="B6" s="5">
        <v>0.0169212962962963</v>
      </c>
      <c r="C6">
        <v>6</v>
      </c>
      <c r="D6" s="6">
        <v>0.043090277777777776</v>
      </c>
      <c r="E6" s="7" t="str">
        <f>VLOOKUP(A6,svod!B:AC,28,FALSE)</f>
        <v>есть</v>
      </c>
      <c r="F6" s="7">
        <f>VLOOKUP(C6,Таблица!$A$1:$B$40,2)</f>
        <v>31</v>
      </c>
      <c r="G6" s="4" t="b">
        <f t="shared" si="0"/>
        <v>0</v>
      </c>
      <c r="H6" s="3">
        <f t="shared" si="1"/>
        <v>31</v>
      </c>
    </row>
    <row r="7" spans="1:8" ht="12.75">
      <c r="A7" s="5" t="s">
        <v>57</v>
      </c>
      <c r="B7" s="5">
        <v>0.016967592592592593</v>
      </c>
      <c r="C7">
        <v>7</v>
      </c>
      <c r="E7" s="7" t="str">
        <f>VLOOKUP(A7,svod!B:AC,28,FALSE)</f>
        <v>есть</v>
      </c>
      <c r="F7" s="7">
        <f>VLOOKUP(C7,Таблица!$A$1:$B$40,2)</f>
        <v>30</v>
      </c>
      <c r="G7" s="4" t="b">
        <f t="shared" si="0"/>
        <v>0</v>
      </c>
      <c r="H7" s="3">
        <f t="shared" si="1"/>
        <v>30</v>
      </c>
    </row>
    <row r="8" spans="1:8" ht="12.75">
      <c r="A8" s="5" t="s">
        <v>174</v>
      </c>
      <c r="B8" s="5">
        <v>0.01877314814814815</v>
      </c>
      <c r="C8">
        <v>8</v>
      </c>
      <c r="E8" s="7" t="str">
        <f>VLOOKUP(A8,svod!B:AC,28,FALSE)</f>
        <v>есть</v>
      </c>
      <c r="F8" s="7">
        <f>VLOOKUP(C8,Таблица!$A$1:$B$40,2)</f>
        <v>29</v>
      </c>
      <c r="G8" s="4" t="b">
        <f t="shared" si="0"/>
        <v>0</v>
      </c>
      <c r="H8" s="3">
        <f t="shared" si="1"/>
        <v>29</v>
      </c>
    </row>
    <row r="9" spans="1:8" ht="12.75">
      <c r="A9" s="5" t="s">
        <v>61</v>
      </c>
      <c r="B9" s="5">
        <v>0.019664351851851853</v>
      </c>
      <c r="C9">
        <v>9</v>
      </c>
      <c r="E9" s="7" t="str">
        <f>VLOOKUP(A9,svod!B:AC,28,FALSE)</f>
        <v>есть</v>
      </c>
      <c r="F9" s="7">
        <f>VLOOKUP(C9,Таблица!$A$1:$B$40,2)</f>
        <v>28</v>
      </c>
      <c r="G9" s="4" t="b">
        <f t="shared" si="0"/>
        <v>0</v>
      </c>
      <c r="H9" s="3">
        <f t="shared" si="1"/>
        <v>28</v>
      </c>
    </row>
    <row r="10" spans="1:8" ht="12.75">
      <c r="A10" s="5" t="s">
        <v>69</v>
      </c>
      <c r="B10" s="5">
        <v>0.020185185185185184</v>
      </c>
      <c r="C10">
        <v>10</v>
      </c>
      <c r="E10" s="7" t="str">
        <f>VLOOKUP(A10,svod!B:AC,28,FALSE)</f>
        <v>есть</v>
      </c>
      <c r="F10" s="7">
        <f>VLOOKUP(C10,Таблица!$A$1:$B$40,2)</f>
        <v>27</v>
      </c>
      <c r="G10" s="4" t="b">
        <f t="shared" si="0"/>
        <v>0</v>
      </c>
      <c r="H10" s="3">
        <f t="shared" si="1"/>
        <v>27</v>
      </c>
    </row>
    <row r="11" spans="1:8" ht="12.75">
      <c r="A11" s="5" t="s">
        <v>71</v>
      </c>
      <c r="B11" s="5">
        <v>0.020439814814814817</v>
      </c>
      <c r="C11">
        <v>11</v>
      </c>
      <c r="E11" s="7" t="str">
        <f>VLOOKUP(A11,svod!B:AC,28,FALSE)</f>
        <v>есть</v>
      </c>
      <c r="F11" s="7">
        <f>VLOOKUP(C11,Таблица!$A$1:$B$40,2)</f>
        <v>26</v>
      </c>
      <c r="G11" s="4" t="b">
        <f t="shared" si="0"/>
        <v>0</v>
      </c>
      <c r="H11" s="3">
        <f t="shared" si="1"/>
        <v>26</v>
      </c>
    </row>
    <row r="12" spans="1:8" ht="12.75">
      <c r="A12" s="5" t="s">
        <v>72</v>
      </c>
      <c r="B12" s="5">
        <v>0.021342592592592594</v>
      </c>
      <c r="C12">
        <v>12</v>
      </c>
      <c r="E12" s="7" t="str">
        <f>VLOOKUP(A12,svod!B:AC,28,FALSE)</f>
        <v>есть</v>
      </c>
      <c r="F12" s="7">
        <f>VLOOKUP(C12,Таблица!$A$1:$B$40,2)</f>
        <v>25</v>
      </c>
      <c r="G12" s="4" t="b">
        <f t="shared" si="0"/>
        <v>0</v>
      </c>
      <c r="H12" s="3">
        <f t="shared" si="1"/>
        <v>25</v>
      </c>
    </row>
    <row r="13" spans="1:8" ht="12.75">
      <c r="A13" s="5" t="s">
        <v>70</v>
      </c>
      <c r="B13" s="5">
        <v>0.022326388888888885</v>
      </c>
      <c r="C13">
        <v>13</v>
      </c>
      <c r="E13" s="7" t="str">
        <f>VLOOKUP(A13,svod!B:AC,28,FALSE)</f>
        <v>есть</v>
      </c>
      <c r="F13" s="7">
        <f>VLOOKUP(C13,Таблица!$A$1:$B$40,2)</f>
        <v>24</v>
      </c>
      <c r="G13" s="4" t="b">
        <f t="shared" si="0"/>
        <v>0</v>
      </c>
      <c r="H13" s="3">
        <f t="shared" si="1"/>
        <v>24</v>
      </c>
    </row>
    <row r="14" spans="1:8" ht="12.75">
      <c r="A14" s="5" t="s">
        <v>130</v>
      </c>
      <c r="B14" s="5">
        <v>0.022951388888888886</v>
      </c>
      <c r="C14">
        <v>14</v>
      </c>
      <c r="E14" s="7" t="str">
        <f>VLOOKUP(A14,svod!B:AC,28,FALSE)</f>
        <v>есть</v>
      </c>
      <c r="F14" s="7">
        <f>VLOOKUP(C14,Таблица!$A$1:$B$40,2)</f>
        <v>23</v>
      </c>
      <c r="G14" s="4" t="b">
        <f t="shared" si="0"/>
        <v>0</v>
      </c>
      <c r="H14" s="3">
        <f t="shared" si="1"/>
        <v>23</v>
      </c>
    </row>
    <row r="15" spans="1:8" ht="12.75">
      <c r="A15" s="5" t="s">
        <v>62</v>
      </c>
      <c r="B15" s="5">
        <v>0.02369212962962963</v>
      </c>
      <c r="C15">
        <v>15</v>
      </c>
      <c r="E15" s="7" t="str">
        <f>VLOOKUP(A15,svod!B:AC,28,FALSE)</f>
        <v>есть</v>
      </c>
      <c r="F15" s="7">
        <f>VLOOKUP(C15,Таблица!$A$1:$B$40,2)</f>
        <v>22</v>
      </c>
      <c r="G15" s="4" t="b">
        <f t="shared" si="0"/>
        <v>0</v>
      </c>
      <c r="H15" s="3">
        <f t="shared" si="1"/>
        <v>22</v>
      </c>
    </row>
    <row r="16" spans="1:8" ht="12.75">
      <c r="A16" s="5" t="s">
        <v>67</v>
      </c>
      <c r="B16" s="5">
        <v>0.024224537037037034</v>
      </c>
      <c r="C16">
        <v>16</v>
      </c>
      <c r="E16" s="7" t="str">
        <f>VLOOKUP(A16,svod!B:AC,28,FALSE)</f>
        <v>есть</v>
      </c>
      <c r="F16" s="7">
        <f>VLOOKUP(C16,Таблица!$A$1:$B$40,2)</f>
        <v>21</v>
      </c>
      <c r="G16" s="4" t="b">
        <f t="shared" si="0"/>
        <v>0</v>
      </c>
      <c r="H16" s="3">
        <f t="shared" si="1"/>
        <v>21</v>
      </c>
    </row>
    <row r="17" spans="1:8" ht="12.75">
      <c r="A17" s="5" t="s">
        <v>178</v>
      </c>
      <c r="B17" s="5">
        <v>0.027858796296296298</v>
      </c>
      <c r="C17">
        <v>17</v>
      </c>
      <c r="E17" s="7" t="str">
        <f>VLOOKUP(A17,svod!B:AC,28,FALSE)</f>
        <v>есть</v>
      </c>
      <c r="F17" s="7">
        <f>VLOOKUP(C17,Таблица!$A$1:$B$40,2)</f>
        <v>20</v>
      </c>
      <c r="G17" s="4" t="b">
        <f t="shared" si="0"/>
        <v>0</v>
      </c>
      <c r="H17" s="3">
        <f t="shared" si="1"/>
        <v>20</v>
      </c>
    </row>
    <row r="18" spans="1:8" ht="12.75">
      <c r="A18" s="5" t="s">
        <v>131</v>
      </c>
      <c r="B18" s="5">
        <v>0.03005787037037037</v>
      </c>
      <c r="C18">
        <v>18</v>
      </c>
      <c r="E18" s="7" t="str">
        <f>VLOOKUP(A18,svod!B:AC,28,FALSE)</f>
        <v>есть</v>
      </c>
      <c r="F18" s="7">
        <f>VLOOKUP(C18,Таблица!$A$1:$B$40,2)</f>
        <v>19</v>
      </c>
      <c r="G18" s="4" t="b">
        <f t="shared" si="0"/>
        <v>0</v>
      </c>
      <c r="H18" s="3">
        <f t="shared" si="1"/>
        <v>19</v>
      </c>
    </row>
    <row r="19" spans="1:8" ht="12.75">
      <c r="A19" s="5" t="s">
        <v>204</v>
      </c>
      <c r="B19" s="5">
        <v>0.03050925925925926</v>
      </c>
      <c r="C19" t="s">
        <v>184</v>
      </c>
      <c r="E19" s="7" t="e">
        <f>VLOOKUP(A19,svod!B:AC,28,FALSE)</f>
        <v>#N/A</v>
      </c>
      <c r="F19" s="7" t="e">
        <f>VLOOKUP(C19,Таблица!$A$1:$B$40,2)</f>
        <v>#N/A</v>
      </c>
      <c r="G19" s="4" t="b">
        <f t="shared" si="0"/>
        <v>1</v>
      </c>
      <c r="H19" s="3">
        <f t="shared" si="1"/>
        <v>0</v>
      </c>
    </row>
    <row r="20" spans="1:8" ht="12.75">
      <c r="A20" s="5" t="s">
        <v>136</v>
      </c>
      <c r="B20" s="5">
        <v>0.03277777777777778</v>
      </c>
      <c r="C20">
        <v>19</v>
      </c>
      <c r="E20" s="7" t="str">
        <f>VLOOKUP(A20,svod!B:AC,28,FALSE)</f>
        <v>есть</v>
      </c>
      <c r="F20" s="7">
        <f>VLOOKUP(C20,Таблица!$A$1:$B$40,2)</f>
        <v>18</v>
      </c>
      <c r="G20" s="4" t="b">
        <f t="shared" si="0"/>
        <v>0</v>
      </c>
      <c r="H20" s="3">
        <f t="shared" si="1"/>
        <v>18</v>
      </c>
    </row>
    <row r="21" spans="1:8" ht="12.75">
      <c r="A21" s="5" t="s">
        <v>205</v>
      </c>
      <c r="B21" s="5">
        <v>0.03320601851851852</v>
      </c>
      <c r="C21">
        <v>20</v>
      </c>
      <c r="E21" s="7" t="str">
        <f>VLOOKUP(A21,svod!B:AC,28,FALSE)</f>
        <v>есть</v>
      </c>
      <c r="F21" s="7">
        <f>VLOOKUP(C21,Таблица!$A$1:$B$40,2)</f>
        <v>17</v>
      </c>
      <c r="G21" s="4" t="b">
        <f t="shared" si="0"/>
        <v>0</v>
      </c>
      <c r="H21" s="3">
        <f t="shared" si="1"/>
        <v>17</v>
      </c>
    </row>
    <row r="22" spans="1:8" ht="12.75">
      <c r="A22" s="5" t="s">
        <v>176</v>
      </c>
      <c r="B22" s="5">
        <v>0.03552083333333333</v>
      </c>
      <c r="C22">
        <v>21</v>
      </c>
      <c r="E22" s="7" t="str">
        <f>VLOOKUP(A22,svod!B:AC,28,FALSE)</f>
        <v>есть</v>
      </c>
      <c r="F22" s="7">
        <f>VLOOKUP(C22,Таблица!$A$1:$B$40,2)</f>
        <v>16</v>
      </c>
      <c r="G22" s="4" t="b">
        <f t="shared" si="0"/>
        <v>0</v>
      </c>
      <c r="H22" s="3">
        <f t="shared" si="1"/>
        <v>16</v>
      </c>
    </row>
    <row r="23" spans="1:8" ht="12.75">
      <c r="A23" s="5" t="s">
        <v>175</v>
      </c>
      <c r="B23" s="5">
        <v>0.03591435185185186</v>
      </c>
      <c r="C23">
        <v>22</v>
      </c>
      <c r="E23" s="7" t="str">
        <f>VLOOKUP(A23,svod!B:AC,28,FALSE)</f>
        <v>есть</v>
      </c>
      <c r="F23" s="7">
        <f>VLOOKUP(C23,Таблица!$A$1:$B$40,2)</f>
        <v>15</v>
      </c>
      <c r="G23" s="4" t="b">
        <f t="shared" si="0"/>
        <v>0</v>
      </c>
      <c r="H23" s="3">
        <f t="shared" si="1"/>
        <v>15</v>
      </c>
    </row>
    <row r="24" spans="1:8" ht="12.75">
      <c r="A24" s="5" t="s">
        <v>206</v>
      </c>
      <c r="B24" s="5">
        <v>0.03796296296296296</v>
      </c>
      <c r="C24">
        <v>23</v>
      </c>
      <c r="E24" s="7" t="str">
        <f>VLOOKUP(A24,svod!B:AC,28,FALSE)</f>
        <v>есть</v>
      </c>
      <c r="F24" s="7">
        <f>VLOOKUP(C24,Таблица!$A$1:$B$40,2)</f>
        <v>14</v>
      </c>
      <c r="G24" s="4" t="b">
        <f t="shared" si="0"/>
        <v>0</v>
      </c>
      <c r="H24" s="3">
        <f t="shared" si="1"/>
        <v>14</v>
      </c>
    </row>
    <row r="25" spans="1:8" ht="12.75">
      <c r="A25" t="s">
        <v>73</v>
      </c>
      <c r="B25" s="5">
        <v>0.07057870370370371</v>
      </c>
      <c r="C25">
        <v>24</v>
      </c>
      <c r="D25" s="6">
        <v>0.020625</v>
      </c>
      <c r="E25" s="7" t="str">
        <f>VLOOKUP(A25,svod!B:AC,28,FALSE)</f>
        <v>есть</v>
      </c>
      <c r="F25" s="7">
        <f>VLOOKUP(C25,Таблица!$A$1:$B$40,2)</f>
        <v>13</v>
      </c>
      <c r="G25" s="4" t="b">
        <f t="shared" si="0"/>
        <v>0</v>
      </c>
      <c r="H25" s="3">
        <f t="shared" si="1"/>
        <v>13</v>
      </c>
    </row>
    <row r="26" spans="1:8" ht="12.75">
      <c r="A26" s="5"/>
      <c r="D26" s="6">
        <v>0.02172453703703704</v>
      </c>
      <c r="E26" s="7" t="e">
        <f>VLOOKUP(A26,svod!B:AC,28,FALSE)</f>
        <v>#N/A</v>
      </c>
      <c r="F26" s="7" t="e">
        <f>VLOOKUP(C26,Таблица!$A$1:$B$40,2)</f>
        <v>#N/A</v>
      </c>
      <c r="G26" s="4" t="b">
        <f t="shared" si="0"/>
        <v>1</v>
      </c>
      <c r="H26" s="3">
        <f t="shared" si="1"/>
        <v>0</v>
      </c>
    </row>
    <row r="27" spans="1:8" ht="12.75">
      <c r="A27" s="5" t="s">
        <v>30</v>
      </c>
      <c r="B27" s="5">
        <v>0.016886574074074075</v>
      </c>
      <c r="C27">
        <v>1</v>
      </c>
      <c r="D27" s="6">
        <v>0.02310185185185185</v>
      </c>
      <c r="E27" s="7" t="str">
        <f>VLOOKUP(A27,svod!B:AC,28,FALSE)</f>
        <v>есть</v>
      </c>
      <c r="F27" s="7">
        <f>VLOOKUP(C27,Таблица!$A$1:$B$40,2)</f>
        <v>40</v>
      </c>
      <c r="G27" s="4" t="b">
        <f t="shared" si="0"/>
        <v>0</v>
      </c>
      <c r="H27" s="3">
        <f t="shared" si="1"/>
        <v>40</v>
      </c>
    </row>
    <row r="28" spans="1:8" ht="12.75">
      <c r="A28" s="5" t="s">
        <v>78</v>
      </c>
      <c r="B28" s="5">
        <v>0.021331018518518517</v>
      </c>
      <c r="C28">
        <v>2</v>
      </c>
      <c r="D28" s="6">
        <v>0.028252314814814813</v>
      </c>
      <c r="E28" s="7" t="str">
        <f>VLOOKUP(A28,svod!B:AC,28,FALSE)</f>
        <v>есть</v>
      </c>
      <c r="F28" s="7">
        <f>VLOOKUP(C28,Таблица!$A$1:$B$40,2)</f>
        <v>37</v>
      </c>
      <c r="G28" s="4" t="b">
        <f t="shared" si="0"/>
        <v>0</v>
      </c>
      <c r="H28" s="3">
        <f t="shared" si="1"/>
        <v>37</v>
      </c>
    </row>
    <row r="29" spans="1:8" ht="12.75">
      <c r="A29" s="5" t="s">
        <v>76</v>
      </c>
      <c r="B29" s="5">
        <v>0.02414351851851852</v>
      </c>
      <c r="C29">
        <v>3</v>
      </c>
      <c r="D29" s="6">
        <v>0.02836805555555556</v>
      </c>
      <c r="E29" s="7" t="str">
        <f>VLOOKUP(A29,svod!B:AC,28,FALSE)</f>
        <v>есть</v>
      </c>
      <c r="F29" s="7">
        <f>VLOOKUP(C29,Таблица!$A$1:$B$40,2)</f>
        <v>35</v>
      </c>
      <c r="G29" s="4" t="b">
        <f t="shared" si="0"/>
        <v>0</v>
      </c>
      <c r="H29" s="3">
        <f t="shared" si="1"/>
        <v>35</v>
      </c>
    </row>
    <row r="30" spans="1:8" ht="12.75">
      <c r="A30" s="5" t="s">
        <v>75</v>
      </c>
      <c r="B30" s="5">
        <v>0.02972222222222222</v>
      </c>
      <c r="C30">
        <v>4</v>
      </c>
      <c r="D30" s="6">
        <v>0.028819444444444443</v>
      </c>
      <c r="E30" s="7" t="str">
        <f>VLOOKUP(A30,svod!B:AC,28,FALSE)</f>
        <v>есть</v>
      </c>
      <c r="F30" s="7">
        <f>VLOOKUP(C30,Таблица!$A$1:$B$40,2)</f>
        <v>33</v>
      </c>
      <c r="G30" s="4" t="b">
        <f t="shared" si="0"/>
        <v>0</v>
      </c>
      <c r="H30" s="3">
        <f t="shared" si="1"/>
        <v>33</v>
      </c>
    </row>
    <row r="31" spans="1:8" ht="12.75">
      <c r="A31" s="5" t="s">
        <v>207</v>
      </c>
      <c r="B31" s="5">
        <v>0.03293981481481481</v>
      </c>
      <c r="C31">
        <v>5</v>
      </c>
      <c r="D31" s="6">
        <v>0.031655092592592596</v>
      </c>
      <c r="E31" s="7" t="str">
        <f>VLOOKUP(A31,svod!B:AC,28,FALSE)</f>
        <v>есть</v>
      </c>
      <c r="F31" s="7">
        <f>VLOOKUP(C31,Таблица!$A$1:$B$40,2)</f>
        <v>32</v>
      </c>
      <c r="G31" s="4" t="b">
        <f t="shared" si="0"/>
        <v>0</v>
      </c>
      <c r="H31" s="3">
        <f t="shared" si="1"/>
        <v>32</v>
      </c>
    </row>
    <row r="32" spans="1:8" ht="12.75">
      <c r="A32" s="5" t="s">
        <v>208</v>
      </c>
      <c r="B32" s="5">
        <v>0.037627314814814815</v>
      </c>
      <c r="C32" t="s">
        <v>184</v>
      </c>
      <c r="D32" s="6">
        <v>0.03732638888888889</v>
      </c>
      <c r="E32" s="7" t="str">
        <f>VLOOKUP(A32,svod!B:AC,28,FALSE)</f>
        <v>есть</v>
      </c>
      <c r="F32" s="7" t="e">
        <f>VLOOKUP(C32,Таблица!$A$1:$B$40,2)</f>
        <v>#N/A</v>
      </c>
      <c r="G32" s="4" t="b">
        <f t="shared" si="0"/>
        <v>1</v>
      </c>
      <c r="H32" s="3">
        <f t="shared" si="1"/>
        <v>0</v>
      </c>
    </row>
    <row r="33" spans="1:8" ht="12.75">
      <c r="A33" s="5" t="s">
        <v>179</v>
      </c>
      <c r="B33" s="5">
        <v>0.04163194444444445</v>
      </c>
      <c r="C33">
        <v>6</v>
      </c>
      <c r="D33" s="6">
        <v>0.041053240740740744</v>
      </c>
      <c r="E33" s="7" t="str">
        <f>VLOOKUP(A33,svod!B:AC,28,FALSE)</f>
        <v>есть</v>
      </c>
      <c r="F33" s="7">
        <f>VLOOKUP(C33,Таблица!$A$1:$B$40,2)</f>
        <v>31</v>
      </c>
      <c r="G33" s="4" t="b">
        <f t="shared" si="0"/>
        <v>0</v>
      </c>
      <c r="H33" s="3">
        <f t="shared" si="1"/>
        <v>31</v>
      </c>
    </row>
    <row r="34" spans="1:8" ht="12.75">
      <c r="A34" s="5"/>
      <c r="D34" s="6">
        <v>0.043680555555555556</v>
      </c>
      <c r="E34" s="7" t="e">
        <f>VLOOKUP(A34,svod!B:AC,28,FALSE)</f>
        <v>#N/A</v>
      </c>
      <c r="F34" s="7" t="e">
        <f>VLOOKUP(C34,Таблица!$A$1:$B$40,2)</f>
        <v>#N/A</v>
      </c>
      <c r="G34" s="4" t="b">
        <f t="shared" si="0"/>
        <v>1</v>
      </c>
      <c r="H34" s="3">
        <f t="shared" si="1"/>
        <v>0</v>
      </c>
    </row>
    <row r="35" spans="1:8" ht="12.75">
      <c r="A35" s="5" t="s">
        <v>85</v>
      </c>
      <c r="B35" s="5">
        <v>0.012025462962962962</v>
      </c>
      <c r="C35">
        <v>1</v>
      </c>
      <c r="D35" s="6">
        <v>0.02085648148148148</v>
      </c>
      <c r="E35" s="7" t="str">
        <f>VLOOKUP(A35,svod!B:AC,28,FALSE)</f>
        <v>есть</v>
      </c>
      <c r="F35" s="7">
        <f>VLOOKUP(C35,Таблица!$A$1:$B$40,2)</f>
        <v>40</v>
      </c>
      <c r="G35" s="4" t="b">
        <f t="shared" si="0"/>
        <v>0</v>
      </c>
      <c r="H35" s="3">
        <f t="shared" si="1"/>
        <v>40</v>
      </c>
    </row>
    <row r="36" spans="1:8" ht="12.75">
      <c r="A36" s="5" t="s">
        <v>87</v>
      </c>
      <c r="B36" s="5">
        <v>0.013333333333333334</v>
      </c>
      <c r="C36">
        <v>2</v>
      </c>
      <c r="D36" s="6">
        <v>0.022129629629629628</v>
      </c>
      <c r="E36" s="7" t="str">
        <f>VLOOKUP(A36,svod!B:AC,28,FALSE)</f>
        <v>есть</v>
      </c>
      <c r="F36" s="7">
        <f>VLOOKUP(C36,Таблица!$A$1:$B$40,2)</f>
        <v>37</v>
      </c>
      <c r="G36" s="4" t="b">
        <f t="shared" si="0"/>
        <v>0</v>
      </c>
      <c r="H36" s="3">
        <f t="shared" si="1"/>
        <v>37</v>
      </c>
    </row>
    <row r="37" spans="1:8" ht="12.75">
      <c r="A37" s="5" t="s">
        <v>182</v>
      </c>
      <c r="B37" s="5">
        <v>0.014548611111111111</v>
      </c>
      <c r="C37">
        <v>3</v>
      </c>
      <c r="D37" s="6">
        <v>0.02550925925925926</v>
      </c>
      <c r="E37" s="7" t="str">
        <f>VLOOKUP(A37,svod!B:AC,28,FALSE)</f>
        <v>есть</v>
      </c>
      <c r="F37" s="7">
        <f>VLOOKUP(C37,Таблица!$A$1:$B$40,2)</f>
        <v>35</v>
      </c>
      <c r="G37" s="4" t="b">
        <f t="shared" si="0"/>
        <v>0</v>
      </c>
      <c r="H37" s="3">
        <f t="shared" si="1"/>
        <v>35</v>
      </c>
    </row>
    <row r="38" spans="1:8" ht="12.75">
      <c r="A38" s="5" t="s">
        <v>90</v>
      </c>
      <c r="B38" s="5">
        <v>0.01503472222222222</v>
      </c>
      <c r="C38">
        <v>4</v>
      </c>
      <c r="D38" s="6">
        <v>0.027696759259259258</v>
      </c>
      <c r="E38" s="7" t="str">
        <f>VLOOKUP(A38,svod!B:AC,28,FALSE)</f>
        <v>есть</v>
      </c>
      <c r="F38" s="7">
        <f>VLOOKUP(C38,Таблица!$A$1:$B$40,2)</f>
        <v>33</v>
      </c>
      <c r="G38" s="4" t="b">
        <f t="shared" si="0"/>
        <v>0</v>
      </c>
      <c r="H38" s="3">
        <f t="shared" si="1"/>
        <v>33</v>
      </c>
    </row>
    <row r="39" spans="1:8" ht="12.75">
      <c r="A39" s="5" t="s">
        <v>149</v>
      </c>
      <c r="B39" s="5">
        <v>0.015636574074074074</v>
      </c>
      <c r="C39">
        <v>5</v>
      </c>
      <c r="D39" s="6">
        <v>0.03194444444444445</v>
      </c>
      <c r="E39" s="7" t="str">
        <f>VLOOKUP(A39,svod!B:AC,28,FALSE)</f>
        <v>есть</v>
      </c>
      <c r="F39" s="7">
        <f>VLOOKUP(C39,Таблица!$A$1:$B$40,2)</f>
        <v>32</v>
      </c>
      <c r="G39" s="4" t="b">
        <f t="shared" si="0"/>
        <v>0</v>
      </c>
      <c r="H39" s="3">
        <f t="shared" si="1"/>
        <v>32</v>
      </c>
    </row>
    <row r="40" spans="1:8" ht="12.75">
      <c r="A40" s="5" t="s">
        <v>152</v>
      </c>
      <c r="B40" s="5">
        <v>0.01596064814814815</v>
      </c>
      <c r="C40">
        <v>6</v>
      </c>
      <c r="E40" s="7" t="str">
        <f>VLOOKUP(A40,svod!B:AC,28,FALSE)</f>
        <v>есть</v>
      </c>
      <c r="F40" s="7">
        <f>VLOOKUP(C40,Таблица!$A$1:$B$40,2)</f>
        <v>31</v>
      </c>
      <c r="G40" s="4" t="b">
        <f t="shared" si="0"/>
        <v>0</v>
      </c>
      <c r="H40" s="3">
        <f t="shared" si="1"/>
        <v>31</v>
      </c>
    </row>
    <row r="41" spans="1:8" ht="12.75">
      <c r="A41" t="s">
        <v>104</v>
      </c>
      <c r="B41" s="5">
        <v>0.017488425925925925</v>
      </c>
      <c r="C41">
        <v>7</v>
      </c>
      <c r="E41" s="7" t="str">
        <f>VLOOKUP(A41,svod!B:AC,28,FALSE)</f>
        <v>есть</v>
      </c>
      <c r="F41" s="7">
        <f>VLOOKUP(C41,Таблица!$A$1:$B$40,2)</f>
        <v>30</v>
      </c>
      <c r="G41" s="4" t="b">
        <f t="shared" si="0"/>
        <v>0</v>
      </c>
      <c r="H41" s="3">
        <f t="shared" si="1"/>
        <v>30</v>
      </c>
    </row>
    <row r="42" spans="1:8" ht="12.75">
      <c r="A42" s="5" t="s">
        <v>185</v>
      </c>
      <c r="B42" s="5">
        <v>0.01752314814814815</v>
      </c>
      <c r="C42">
        <v>8</v>
      </c>
      <c r="E42" s="7" t="str">
        <f>VLOOKUP(A42,svod!B:AC,28,FALSE)</f>
        <v>есть</v>
      </c>
      <c r="F42" s="7">
        <f>VLOOKUP(C42,Таблица!$A$1:$B$40,2)</f>
        <v>29</v>
      </c>
      <c r="G42" s="4" t="b">
        <f t="shared" si="0"/>
        <v>0</v>
      </c>
      <c r="H42" s="3">
        <f t="shared" si="1"/>
        <v>29</v>
      </c>
    </row>
    <row r="43" spans="1:8" ht="12.75">
      <c r="A43" s="5" t="s">
        <v>193</v>
      </c>
      <c r="B43" s="5">
        <v>0.01798611111111111</v>
      </c>
      <c r="C43">
        <v>9</v>
      </c>
      <c r="E43" s="7" t="str">
        <f>VLOOKUP(A43,svod!B:AC,28,FALSE)</f>
        <v>есть</v>
      </c>
      <c r="F43" s="7">
        <f>VLOOKUP(C43,Таблица!$A$1:$B$40,2)</f>
        <v>28</v>
      </c>
      <c r="G43" s="4" t="b">
        <f t="shared" si="0"/>
        <v>0</v>
      </c>
      <c r="H43" s="3">
        <f t="shared" si="1"/>
        <v>28</v>
      </c>
    </row>
    <row r="44" spans="1:8" ht="12.75">
      <c r="A44" s="5" t="s">
        <v>190</v>
      </c>
      <c r="B44" s="5">
        <v>0.018657407407407407</v>
      </c>
      <c r="C44">
        <v>10</v>
      </c>
      <c r="E44" s="7" t="str">
        <f>VLOOKUP(A44,svod!B:AC,28,FALSE)</f>
        <v>есть</v>
      </c>
      <c r="F44" s="7">
        <f>VLOOKUP(C44,Таблица!$A$1:$B$40,2)</f>
        <v>27</v>
      </c>
      <c r="G44" s="4" t="b">
        <f t="shared" si="0"/>
        <v>0</v>
      </c>
      <c r="H44" s="3">
        <f t="shared" si="1"/>
        <v>27</v>
      </c>
    </row>
    <row r="45" spans="1:8" ht="12.75">
      <c r="A45" s="5" t="s">
        <v>97</v>
      </c>
      <c r="B45" s="5">
        <v>0.018865740740740742</v>
      </c>
      <c r="C45">
        <v>11</v>
      </c>
      <c r="E45" s="7" t="str">
        <f>VLOOKUP(A45,svod!B:AC,28,FALSE)</f>
        <v>есть</v>
      </c>
      <c r="F45" s="7">
        <f>VLOOKUP(C45,Таблица!$A$1:$B$40,2)</f>
        <v>26</v>
      </c>
      <c r="G45" s="4" t="b">
        <f t="shared" si="0"/>
        <v>0</v>
      </c>
      <c r="H45" s="3">
        <f t="shared" si="1"/>
        <v>26</v>
      </c>
    </row>
    <row r="46" spans="1:8" ht="12.75">
      <c r="A46" s="5" t="s">
        <v>187</v>
      </c>
      <c r="B46" s="5">
        <v>0.019108796296296294</v>
      </c>
      <c r="C46">
        <v>12</v>
      </c>
      <c r="E46" s="7" t="str">
        <f>VLOOKUP(A46,svod!B:AC,28,FALSE)</f>
        <v>есть</v>
      </c>
      <c r="F46" s="7">
        <f>VLOOKUP(C46,Таблица!$A$1:$B$40,2)</f>
        <v>25</v>
      </c>
      <c r="G46" s="4" t="b">
        <f t="shared" si="0"/>
        <v>0</v>
      </c>
      <c r="H46" s="3">
        <f t="shared" si="1"/>
        <v>25</v>
      </c>
    </row>
    <row r="47" spans="1:8" ht="12.75">
      <c r="A47" s="5" t="s">
        <v>102</v>
      </c>
      <c r="B47" s="5">
        <v>0.019224537037037037</v>
      </c>
      <c r="C47">
        <v>13</v>
      </c>
      <c r="E47" s="7" t="str">
        <f>VLOOKUP(A47,svod!B:AC,28,FALSE)</f>
        <v>есть</v>
      </c>
      <c r="F47" s="7">
        <f>VLOOKUP(C47,Таблица!$A$1:$B$40,2)</f>
        <v>24</v>
      </c>
      <c r="G47" s="4" t="b">
        <f t="shared" si="0"/>
        <v>0</v>
      </c>
      <c r="H47" s="3">
        <f t="shared" si="1"/>
        <v>24</v>
      </c>
    </row>
    <row r="48" spans="1:8" ht="12.75">
      <c r="A48" s="5" t="s">
        <v>107</v>
      </c>
      <c r="B48" s="5">
        <v>0.01996527777777778</v>
      </c>
      <c r="C48">
        <v>14</v>
      </c>
      <c r="E48" s="7" t="str">
        <f>VLOOKUP(A48,svod!B:AC,28,FALSE)</f>
        <v>есть</v>
      </c>
      <c r="F48" s="7">
        <f>VLOOKUP(C48,Таблица!$A$1:$B$40,2)</f>
        <v>23</v>
      </c>
      <c r="G48" s="4" t="b">
        <f t="shared" si="0"/>
        <v>0</v>
      </c>
      <c r="H48" s="3">
        <f t="shared" si="1"/>
        <v>23</v>
      </c>
    </row>
    <row r="49" spans="1:8" ht="12.75">
      <c r="A49" s="5" t="s">
        <v>181</v>
      </c>
      <c r="B49" s="5">
        <v>0.02011574074074074</v>
      </c>
      <c r="C49">
        <v>15</v>
      </c>
      <c r="E49" s="7" t="str">
        <f>VLOOKUP(A49,svod!B:AC,28,FALSE)</f>
        <v>есть</v>
      </c>
      <c r="F49" s="7">
        <f>VLOOKUP(C49,Таблица!$A$1:$B$40,2)</f>
        <v>22</v>
      </c>
      <c r="G49" s="4" t="b">
        <f t="shared" si="0"/>
        <v>0</v>
      </c>
      <c r="H49" s="3">
        <f t="shared" si="1"/>
        <v>22</v>
      </c>
    </row>
    <row r="50" spans="1:8" ht="12.75">
      <c r="A50" s="5" t="s">
        <v>186</v>
      </c>
      <c r="B50" s="5">
        <v>0.02045138888888889</v>
      </c>
      <c r="C50">
        <v>16</v>
      </c>
      <c r="E50" s="7" t="str">
        <f>VLOOKUP(A50,svod!B:AC,28,FALSE)</f>
        <v>есть</v>
      </c>
      <c r="F50" s="7">
        <f>VLOOKUP(C50,Таблица!$A$1:$B$40,2)</f>
        <v>21</v>
      </c>
      <c r="G50" s="4" t="b">
        <f t="shared" si="0"/>
        <v>0</v>
      </c>
      <c r="H50" s="3">
        <f t="shared" si="1"/>
        <v>21</v>
      </c>
    </row>
    <row r="51" spans="1:8" ht="12.75">
      <c r="A51" s="5" t="s">
        <v>209</v>
      </c>
      <c r="B51" s="5">
        <v>0.020868055555555556</v>
      </c>
      <c r="C51">
        <v>17</v>
      </c>
      <c r="E51" s="7" t="str">
        <f>VLOOKUP(A51,svod!B:AC,28,FALSE)</f>
        <v>есть</v>
      </c>
      <c r="F51" s="7">
        <f>VLOOKUP(C51,Таблица!$A$1:$B$40,2)</f>
        <v>20</v>
      </c>
      <c r="G51" s="4" t="b">
        <f t="shared" si="0"/>
        <v>0</v>
      </c>
      <c r="H51" s="3">
        <f t="shared" si="1"/>
        <v>20</v>
      </c>
    </row>
    <row r="52" spans="1:8" ht="12.75">
      <c r="A52" s="5" t="s">
        <v>89</v>
      </c>
      <c r="B52" s="5">
        <v>0.02245370370370371</v>
      </c>
      <c r="C52">
        <v>18</v>
      </c>
      <c r="E52" s="7" t="str">
        <f>VLOOKUP(A52,svod!B:AC,28,FALSE)</f>
        <v>есть</v>
      </c>
      <c r="F52" s="7">
        <f>VLOOKUP(C52,Таблица!$A$1:$B$40,2)</f>
        <v>19</v>
      </c>
      <c r="G52" s="4" t="b">
        <f t="shared" si="0"/>
        <v>0</v>
      </c>
      <c r="H52" s="3">
        <f t="shared" si="1"/>
        <v>19</v>
      </c>
    </row>
    <row r="53" spans="1:8" ht="12.75">
      <c r="A53" s="5" t="s">
        <v>92</v>
      </c>
      <c r="B53" s="5">
        <v>0.024050925925925924</v>
      </c>
      <c r="C53">
        <v>19</v>
      </c>
      <c r="E53" s="7" t="str">
        <f>VLOOKUP(A53,svod!B:AC,28,FALSE)</f>
        <v>есть</v>
      </c>
      <c r="F53" s="7">
        <f>VLOOKUP(C53,Таблица!$A$1:$B$40,2)</f>
        <v>18</v>
      </c>
      <c r="G53" s="4" t="b">
        <f aca="true" t="shared" si="2" ref="G53:G64">ISERROR(F53)</f>
        <v>0</v>
      </c>
      <c r="H53" s="3">
        <f aca="true" t="shared" si="3" ref="H53:H64">IF(G53,0,F53)</f>
        <v>18</v>
      </c>
    </row>
    <row r="54" spans="1:8" ht="12.75">
      <c r="A54" s="5" t="s">
        <v>105</v>
      </c>
      <c r="B54" s="5">
        <v>0.02461805555555556</v>
      </c>
      <c r="C54">
        <v>20</v>
      </c>
      <c r="E54" s="7" t="str">
        <f>VLOOKUP(A54,svod!B:AC,28,FALSE)</f>
        <v>есть</v>
      </c>
      <c r="F54" s="7">
        <f>VLOOKUP(C54,Таблица!$A$1:$B$40,2)</f>
        <v>17</v>
      </c>
      <c r="G54" s="4" t="b">
        <f t="shared" si="2"/>
        <v>0</v>
      </c>
      <c r="H54" s="3">
        <f t="shared" si="3"/>
        <v>17</v>
      </c>
    </row>
    <row r="55" spans="1:8" ht="12.75">
      <c r="A55" s="5" t="s">
        <v>96</v>
      </c>
      <c r="B55" s="5">
        <v>0.025092592592592593</v>
      </c>
      <c r="C55">
        <v>21</v>
      </c>
      <c r="E55" s="7" t="str">
        <f>VLOOKUP(A55,svod!B:AC,28,FALSE)</f>
        <v>есть</v>
      </c>
      <c r="F55" s="7">
        <f>VLOOKUP(C55,Таблица!$A$1:$B$40,2)</f>
        <v>16</v>
      </c>
      <c r="G55" s="4" t="b">
        <f t="shared" si="2"/>
        <v>0</v>
      </c>
      <c r="H55" s="3">
        <f t="shared" si="3"/>
        <v>16</v>
      </c>
    </row>
    <row r="56" spans="1:8" ht="12.75">
      <c r="A56" s="5" t="s">
        <v>183</v>
      </c>
      <c r="B56" s="5">
        <v>0.02521990740740741</v>
      </c>
      <c r="C56" t="s">
        <v>184</v>
      </c>
      <c r="E56" s="7" t="e">
        <f>VLOOKUP(A56,svod!B:AC,28,FALSE)</f>
        <v>#N/A</v>
      </c>
      <c r="F56" s="7" t="e">
        <f>VLOOKUP(C56,Таблица!$A$1:$B$40,2)</f>
        <v>#N/A</v>
      </c>
      <c r="G56" s="4" t="b">
        <f t="shared" si="2"/>
        <v>1</v>
      </c>
      <c r="H56" s="3">
        <f t="shared" si="3"/>
        <v>0</v>
      </c>
    </row>
    <row r="57" spans="1:8" ht="12.75">
      <c r="A57" s="5" t="s">
        <v>150</v>
      </c>
      <c r="B57" s="5">
        <v>0.026493055555555558</v>
      </c>
      <c r="C57">
        <v>22</v>
      </c>
      <c r="E57" s="7" t="str">
        <f>VLOOKUP(A57,svod!B:AC,28,FALSE)</f>
        <v>есть</v>
      </c>
      <c r="F57" s="7">
        <f>VLOOKUP(C57,Таблица!$A$1:$B$40,2)</f>
        <v>15</v>
      </c>
      <c r="G57" s="4" t="b">
        <f t="shared" si="2"/>
        <v>0</v>
      </c>
      <c r="H57" s="3">
        <f t="shared" si="3"/>
        <v>15</v>
      </c>
    </row>
    <row r="58" spans="1:8" ht="12.75">
      <c r="A58" s="5" t="s">
        <v>95</v>
      </c>
      <c r="B58" s="5">
        <v>0.027384259259259257</v>
      </c>
      <c r="C58">
        <v>23</v>
      </c>
      <c r="E58" s="7" t="str">
        <f>VLOOKUP(A58,svod!B:AC,28,FALSE)</f>
        <v>есть</v>
      </c>
      <c r="F58" s="7">
        <f>VLOOKUP(C58,Таблица!$A$1:$B$40,2)</f>
        <v>14</v>
      </c>
      <c r="G58" s="4" t="b">
        <f t="shared" si="2"/>
        <v>0</v>
      </c>
      <c r="H58" s="3">
        <f t="shared" si="3"/>
        <v>14</v>
      </c>
    </row>
    <row r="59" spans="1:8" ht="12.75">
      <c r="A59" s="5" t="s">
        <v>210</v>
      </c>
      <c r="B59" s="5">
        <v>0.02763888888888889</v>
      </c>
      <c r="C59">
        <v>24</v>
      </c>
      <c r="E59" s="7" t="str">
        <f>VLOOKUP(A59,svod!B:AC,28,FALSE)</f>
        <v>есть</v>
      </c>
      <c r="F59" s="7">
        <f>VLOOKUP(C59,Таблица!$A$1:$B$40,2)</f>
        <v>13</v>
      </c>
      <c r="G59" s="4" t="b">
        <f t="shared" si="2"/>
        <v>0</v>
      </c>
      <c r="H59" s="3">
        <f t="shared" si="3"/>
        <v>13</v>
      </c>
    </row>
    <row r="60" spans="1:8" ht="12.75">
      <c r="A60" s="5" t="s">
        <v>98</v>
      </c>
      <c r="B60" s="5">
        <v>0.028055555555555556</v>
      </c>
      <c r="C60">
        <v>25</v>
      </c>
      <c r="E60" s="7" t="str">
        <f>VLOOKUP(A60,svod!B:AC,28,FALSE)</f>
        <v>есть</v>
      </c>
      <c r="F60" s="7">
        <f>VLOOKUP(C60,Таблица!$A$1:$B$40,2)</f>
        <v>12</v>
      </c>
      <c r="G60" s="4" t="b">
        <f t="shared" si="2"/>
        <v>0</v>
      </c>
      <c r="H60" s="3">
        <f t="shared" si="3"/>
        <v>12</v>
      </c>
    </row>
    <row r="61" spans="1:8" ht="12.75">
      <c r="A61" s="5" t="s">
        <v>195</v>
      </c>
      <c r="B61" s="5">
        <v>0.02884259259259259</v>
      </c>
      <c r="C61">
        <v>26</v>
      </c>
      <c r="E61" s="7" t="str">
        <f>VLOOKUP(A61,svod!B:AC,28,FALSE)</f>
        <v>есть</v>
      </c>
      <c r="F61" s="7">
        <f>VLOOKUP(C61,Таблица!$A$1:$B$40,2)</f>
        <v>11</v>
      </c>
      <c r="G61" s="4" t="b">
        <f t="shared" si="2"/>
        <v>0</v>
      </c>
      <c r="H61" s="3">
        <f t="shared" si="3"/>
        <v>11</v>
      </c>
    </row>
    <row r="62" spans="1:8" ht="12.75">
      <c r="A62" s="5" t="s">
        <v>86</v>
      </c>
      <c r="B62" s="5">
        <v>0.03297453703703704</v>
      </c>
      <c r="C62">
        <v>27</v>
      </c>
      <c r="E62" s="7" t="str">
        <f>VLOOKUP(A62,svod!B:AC,28,FALSE)</f>
        <v>есть</v>
      </c>
      <c r="F62" s="7">
        <f>VLOOKUP(C62,Таблица!$A$1:$B$40,2)</f>
        <v>10</v>
      </c>
      <c r="G62" s="4" t="b">
        <f t="shared" si="2"/>
        <v>0</v>
      </c>
      <c r="H62" s="3">
        <f t="shared" si="3"/>
        <v>10</v>
      </c>
    </row>
    <row r="63" spans="1:8" ht="12.75">
      <c r="A63" s="5" t="s">
        <v>180</v>
      </c>
      <c r="B63" s="5">
        <v>0.03638888888888889</v>
      </c>
      <c r="C63">
        <v>28</v>
      </c>
      <c r="E63" s="7" t="str">
        <f>VLOOKUP(A63,svod!B:AC,28,FALSE)</f>
        <v>есть</v>
      </c>
      <c r="F63" s="7">
        <f>VLOOKUP(C63,Таблица!$A$1:$B$40,2)</f>
        <v>9</v>
      </c>
      <c r="G63" s="4" t="b">
        <f t="shared" si="2"/>
        <v>0</v>
      </c>
      <c r="H63" s="3">
        <f t="shared" si="3"/>
        <v>9</v>
      </c>
    </row>
    <row r="64" spans="1:8" ht="12.75">
      <c r="A64" s="5" t="s">
        <v>91</v>
      </c>
      <c r="B64" s="5">
        <v>0.04527777777777778</v>
      </c>
      <c r="C64">
        <v>29</v>
      </c>
      <c r="E64" s="7" t="str">
        <f>VLOOKUP(A64,svod!B:AC,28,FALSE)</f>
        <v>есть</v>
      </c>
      <c r="F64" s="7">
        <f>VLOOKUP(C64,Таблица!$A$1:$B$40,2)</f>
        <v>8</v>
      </c>
      <c r="G64" s="4" t="b">
        <f t="shared" si="2"/>
        <v>0</v>
      </c>
      <c r="H64" s="3">
        <f t="shared" si="3"/>
        <v>8</v>
      </c>
    </row>
    <row r="65" spans="1:8" ht="12.75">
      <c r="A65" s="5" t="s">
        <v>157</v>
      </c>
      <c r="B65" s="5">
        <v>0.048854166666666664</v>
      </c>
      <c r="C65">
        <v>30</v>
      </c>
      <c r="E65" s="7" t="str">
        <f>VLOOKUP(A65,svod!B:AC,28,FALSE)</f>
        <v>есть</v>
      </c>
      <c r="F65" s="7">
        <f>VLOOKUP(C65,Таблица!$A$1:$B$40,2)</f>
        <v>7</v>
      </c>
      <c r="G65" s="4" t="b">
        <f>ISERROR(F65)</f>
        <v>0</v>
      </c>
      <c r="H65" s="3">
        <f>IF(G65,0,F65)</f>
        <v>7</v>
      </c>
    </row>
    <row r="66" spans="1:8" ht="12.75">
      <c r="A66" s="5" t="s">
        <v>211</v>
      </c>
      <c r="B66" s="5">
        <v>0.07136574074074074</v>
      </c>
      <c r="C66">
        <v>31</v>
      </c>
      <c r="E66" s="7" t="str">
        <f>VLOOKUP(A66,svod!B:AC,28,FALSE)</f>
        <v>есть</v>
      </c>
      <c r="F66" s="7">
        <f>VLOOKUP(C66,Таблица!$A$1:$B$40,2)</f>
        <v>6</v>
      </c>
      <c r="G66" s="4" t="b">
        <f>ISERROR(F66)</f>
        <v>0</v>
      </c>
      <c r="H66" s="3">
        <f>IF(G66,0,F66)</f>
        <v>6</v>
      </c>
    </row>
    <row r="67" spans="1:8" ht="12.75">
      <c r="A67" s="5"/>
      <c r="E67" s="7" t="e">
        <f>VLOOKUP(A67,svod!B:AC,28,FALSE)</f>
        <v>#N/A</v>
      </c>
      <c r="F67" s="7" t="e">
        <f>VLOOKUP(C67,Таблица!$A$1:$B$40,2)</f>
        <v>#N/A</v>
      </c>
      <c r="G67" s="4" t="b">
        <f>ISERROR(F67)</f>
        <v>1</v>
      </c>
      <c r="H67" s="3">
        <f>IF(G67,0,F67)</f>
        <v>0</v>
      </c>
    </row>
    <row r="68" spans="1:8" ht="12.75">
      <c r="A68" s="5" t="s">
        <v>196</v>
      </c>
      <c r="B68" s="5">
        <v>0.018391203703703705</v>
      </c>
      <c r="C68">
        <v>1</v>
      </c>
      <c r="E68" s="7" t="str">
        <f>VLOOKUP(A68,svod!B:AC,28,FALSE)</f>
        <v>есть</v>
      </c>
      <c r="F68" s="7">
        <f>VLOOKUP(C68,Таблица!$A$1:$B$40,2)</f>
        <v>40</v>
      </c>
      <c r="G68" s="4" t="b">
        <f>ISERROR(F68)</f>
        <v>0</v>
      </c>
      <c r="H68" s="3">
        <f>IF(G68,0,F68)</f>
        <v>40</v>
      </c>
    </row>
    <row r="69" spans="1:8" ht="12.75">
      <c r="A69" s="5" t="s">
        <v>7</v>
      </c>
      <c r="B69" s="5">
        <v>0.019178240740740742</v>
      </c>
      <c r="C69">
        <v>2</v>
      </c>
      <c r="E69" s="7" t="str">
        <f>VLOOKUP(A69,svod!B:AC,28,FALSE)</f>
        <v>есть</v>
      </c>
      <c r="F69" s="7">
        <f>VLOOKUP(C69,Таблица!$A$1:$B$40,2)</f>
        <v>37</v>
      </c>
      <c r="G69" s="4" t="b">
        <f>ISERROR(F69)</f>
        <v>0</v>
      </c>
      <c r="H69" s="3">
        <f>IF(G69,0,F69)</f>
        <v>37</v>
      </c>
    </row>
    <row r="70" spans="1:8" ht="12.75">
      <c r="A70" s="5" t="s">
        <v>113</v>
      </c>
      <c r="B70" s="5">
        <v>0.020335648148148148</v>
      </c>
      <c r="C70">
        <v>3</v>
      </c>
      <c r="E70" s="7" t="str">
        <f>VLOOKUP(A70,svod!B:AC,28,FALSE)</f>
        <v>есть</v>
      </c>
      <c r="F70" s="7">
        <f>VLOOKUP(C70,Таблица!$A$1:$B$40,2)</f>
        <v>35</v>
      </c>
      <c r="G70" s="4" t="b">
        <f aca="true" t="shared" si="4" ref="G70:G101">ISERROR(F70)</f>
        <v>0</v>
      </c>
      <c r="H70" s="3">
        <f aca="true" t="shared" si="5" ref="H70:H95">IF(G70,0,F70)</f>
        <v>35</v>
      </c>
    </row>
    <row r="71" spans="1:8" ht="12.75">
      <c r="A71" s="5" t="s">
        <v>20</v>
      </c>
      <c r="B71" s="5">
        <v>0.020532407407407405</v>
      </c>
      <c r="C71">
        <v>4</v>
      </c>
      <c r="E71" s="7" t="str">
        <f>VLOOKUP(A71,svod!B:AC,28,FALSE)</f>
        <v>есть</v>
      </c>
      <c r="F71" s="7">
        <f>VLOOKUP(C71,Таблица!$A$1:$B$40,2)</f>
        <v>33</v>
      </c>
      <c r="G71" s="4" t="b">
        <f t="shared" si="4"/>
        <v>0</v>
      </c>
      <c r="H71" s="3">
        <f t="shared" si="5"/>
        <v>33</v>
      </c>
    </row>
    <row r="72" spans="1:8" ht="12.75">
      <c r="A72" s="5" t="s">
        <v>11</v>
      </c>
      <c r="B72" s="5">
        <v>0.020601851851851854</v>
      </c>
      <c r="C72">
        <v>5</v>
      </c>
      <c r="E72" s="7" t="str">
        <f>VLOOKUP(A72,svod!B:AC,28,FALSE)</f>
        <v>есть</v>
      </c>
      <c r="F72" s="7">
        <f>VLOOKUP(C72,Таблица!$A$1:$B$40,2)</f>
        <v>32</v>
      </c>
      <c r="G72" s="4" t="b">
        <f t="shared" si="4"/>
        <v>0</v>
      </c>
      <c r="H72" s="3">
        <f t="shared" si="5"/>
        <v>32</v>
      </c>
    </row>
    <row r="73" spans="1:8" ht="12.75">
      <c r="A73" s="5" t="s">
        <v>9</v>
      </c>
      <c r="B73" s="5">
        <v>0.02101851851851852</v>
      </c>
      <c r="C73">
        <v>6</v>
      </c>
      <c r="E73" s="7" t="str">
        <f>VLOOKUP(A73,svod!B:AC,28,FALSE)</f>
        <v>есть</v>
      </c>
      <c r="F73" s="7">
        <f>VLOOKUP(C73,Таблица!$A$1:$B$40,2)</f>
        <v>31</v>
      </c>
      <c r="G73" s="4" t="b">
        <f t="shared" si="4"/>
        <v>0</v>
      </c>
      <c r="H73" s="3">
        <f t="shared" si="5"/>
        <v>31</v>
      </c>
    </row>
    <row r="74" spans="1:8" ht="12.75">
      <c r="A74" s="5" t="s">
        <v>127</v>
      </c>
      <c r="B74" s="5">
        <v>0.02136574074074074</v>
      </c>
      <c r="C74">
        <v>7</v>
      </c>
      <c r="E74" s="7" t="str">
        <f>VLOOKUP(A74,svod!B:AC,28,FALSE)</f>
        <v>есть</v>
      </c>
      <c r="F74" s="7">
        <f>VLOOKUP(C74,Таблица!$A$1:$B$40,2)</f>
        <v>30</v>
      </c>
      <c r="G74" s="4" t="b">
        <f t="shared" si="4"/>
        <v>0</v>
      </c>
      <c r="H74" s="3">
        <f t="shared" si="5"/>
        <v>30</v>
      </c>
    </row>
    <row r="75" spans="1:8" ht="12.75">
      <c r="A75" s="5" t="s">
        <v>212</v>
      </c>
      <c r="B75" s="5">
        <v>0.02298611111111111</v>
      </c>
      <c r="C75">
        <v>8</v>
      </c>
      <c r="E75" s="7" t="str">
        <f>VLOOKUP(A75,svod!B:AC,28,FALSE)</f>
        <v>есть</v>
      </c>
      <c r="F75" s="7">
        <f>VLOOKUP(C75,Таблица!$A$1:$B$40,2)</f>
        <v>29</v>
      </c>
      <c r="G75" s="4" t="b">
        <f t="shared" si="4"/>
        <v>0</v>
      </c>
      <c r="H75" s="3">
        <f t="shared" si="5"/>
        <v>29</v>
      </c>
    </row>
    <row r="76" spans="1:8" ht="12.75">
      <c r="A76" s="5" t="s">
        <v>118</v>
      </c>
      <c r="B76" s="5">
        <v>0.023055555555555555</v>
      </c>
      <c r="C76">
        <v>9</v>
      </c>
      <c r="E76" s="7" t="str">
        <f>VLOOKUP(A76,svod!B:AC,28,FALSE)</f>
        <v>есть</v>
      </c>
      <c r="F76" s="7">
        <f>VLOOKUP(C76,Таблица!$A$1:$B$40,2)</f>
        <v>28</v>
      </c>
      <c r="G76" s="4" t="b">
        <f t="shared" si="4"/>
        <v>0</v>
      </c>
      <c r="H76" s="3">
        <f t="shared" si="5"/>
        <v>28</v>
      </c>
    </row>
    <row r="77" spans="1:8" ht="12.75">
      <c r="A77" t="s">
        <v>213</v>
      </c>
      <c r="B77" s="5">
        <v>0.0241087962962963</v>
      </c>
      <c r="C77">
        <v>10</v>
      </c>
      <c r="E77" s="7" t="str">
        <f>VLOOKUP(A77,svod!B:AC,28,FALSE)</f>
        <v>есть</v>
      </c>
      <c r="F77" s="7">
        <f>VLOOKUP(C77,Таблица!$A$1:$B$40,2)</f>
        <v>27</v>
      </c>
      <c r="G77" s="4" t="b">
        <f t="shared" si="4"/>
        <v>0</v>
      </c>
      <c r="H77" s="3">
        <f t="shared" si="5"/>
        <v>27</v>
      </c>
    </row>
    <row r="78" spans="1:8" ht="12.75">
      <c r="A78" s="5" t="s">
        <v>21</v>
      </c>
      <c r="B78" s="5">
        <v>0.02512731481481481</v>
      </c>
      <c r="C78">
        <v>11</v>
      </c>
      <c r="E78" s="7" t="str">
        <f>VLOOKUP(A78,svod!B:AC,28,FALSE)</f>
        <v>есть</v>
      </c>
      <c r="F78" s="7">
        <f>VLOOKUP(C78,Таблица!$A$1:$B$40,2)</f>
        <v>26</v>
      </c>
      <c r="G78" s="4" t="b">
        <f t="shared" si="4"/>
        <v>0</v>
      </c>
      <c r="H78" s="3">
        <f t="shared" si="5"/>
        <v>26</v>
      </c>
    </row>
    <row r="79" spans="1:8" ht="12.75">
      <c r="A79" s="5" t="s">
        <v>124</v>
      </c>
      <c r="B79" s="5">
        <v>0.02525462962962963</v>
      </c>
      <c r="C79">
        <v>12</v>
      </c>
      <c r="E79" s="7" t="str">
        <f>VLOOKUP(A79,svod!B:AC,28,FALSE)</f>
        <v>есть</v>
      </c>
      <c r="F79" s="7">
        <f>VLOOKUP(C79,Таблица!$A$1:$B$40,2)</f>
        <v>25</v>
      </c>
      <c r="G79" s="4" t="b">
        <f t="shared" si="4"/>
        <v>0</v>
      </c>
      <c r="H79" s="3">
        <f t="shared" si="5"/>
        <v>25</v>
      </c>
    </row>
    <row r="80" spans="1:8" ht="12.75">
      <c r="A80" s="5" t="s">
        <v>15</v>
      </c>
      <c r="B80" s="5">
        <v>0.025555555555555554</v>
      </c>
      <c r="C80">
        <v>13</v>
      </c>
      <c r="E80" s="7" t="str">
        <f>VLOOKUP(A80,svod!B:AC,28,FALSE)</f>
        <v>есть</v>
      </c>
      <c r="F80" s="7">
        <f>VLOOKUP(C80,Таблица!$A$1:$B$40,2)</f>
        <v>24</v>
      </c>
      <c r="G80" s="4" t="b">
        <f t="shared" si="4"/>
        <v>0</v>
      </c>
      <c r="H80" s="3">
        <f t="shared" si="5"/>
        <v>24</v>
      </c>
    </row>
    <row r="81" spans="1:8" ht="12.75">
      <c r="A81" s="5" t="s">
        <v>198</v>
      </c>
      <c r="B81" s="5">
        <v>0.025833333333333333</v>
      </c>
      <c r="C81">
        <v>14</v>
      </c>
      <c r="E81" s="7" t="str">
        <f>VLOOKUP(A81,svod!B:AC,28,FALSE)</f>
        <v>есть</v>
      </c>
      <c r="F81" s="7">
        <f>VLOOKUP(C81,Таблица!$A$1:$B$40,2)</f>
        <v>23</v>
      </c>
      <c r="G81" s="4" t="b">
        <f t="shared" si="4"/>
        <v>0</v>
      </c>
      <c r="H81" s="3">
        <f t="shared" si="5"/>
        <v>23</v>
      </c>
    </row>
    <row r="82" spans="1:8" ht="12.75">
      <c r="A82" s="5" t="s">
        <v>116</v>
      </c>
      <c r="B82" s="5">
        <v>0.026585648148148146</v>
      </c>
      <c r="C82">
        <v>15</v>
      </c>
      <c r="E82" s="7" t="str">
        <f>VLOOKUP(A82,svod!B:AC,28,FALSE)</f>
        <v>есть</v>
      </c>
      <c r="F82" s="7">
        <f>VLOOKUP(C82,Таблица!$A$1:$B$40,2)</f>
        <v>22</v>
      </c>
      <c r="G82" s="4" t="b">
        <f t="shared" si="4"/>
        <v>0</v>
      </c>
      <c r="H82" s="3">
        <f t="shared" si="5"/>
        <v>22</v>
      </c>
    </row>
    <row r="83" spans="1:8" ht="12.75">
      <c r="A83" s="5" t="s">
        <v>27</v>
      </c>
      <c r="B83" s="5">
        <v>0.027245370370370368</v>
      </c>
      <c r="C83">
        <v>16</v>
      </c>
      <c r="E83" s="7" t="str">
        <f>VLOOKUP(A83,svod!B:AC,28,FALSE)</f>
        <v>есть</v>
      </c>
      <c r="F83" s="7">
        <f>VLOOKUP(C83,Таблица!$A$1:$B$40,2)</f>
        <v>21</v>
      </c>
      <c r="G83" s="4" t="b">
        <f t="shared" si="4"/>
        <v>0</v>
      </c>
      <c r="H83" s="3">
        <f t="shared" si="5"/>
        <v>21</v>
      </c>
    </row>
    <row r="84" spans="1:8" ht="12.75">
      <c r="A84" s="5" t="s">
        <v>214</v>
      </c>
      <c r="B84" s="5">
        <v>0.02802083333333333</v>
      </c>
      <c r="C84">
        <v>17</v>
      </c>
      <c r="E84" s="7" t="str">
        <f>VLOOKUP(A84,svod!B:AC,28,FALSE)</f>
        <v>есть</v>
      </c>
      <c r="F84" s="7">
        <f>VLOOKUP(C84,Таблица!$A$1:$B$40,2)</f>
        <v>20</v>
      </c>
      <c r="G84" s="4" t="b">
        <f t="shared" si="4"/>
        <v>0</v>
      </c>
      <c r="H84" s="3">
        <f t="shared" si="5"/>
        <v>20</v>
      </c>
    </row>
    <row r="85" spans="1:8" ht="12.75">
      <c r="A85" s="5" t="s">
        <v>117</v>
      </c>
      <c r="B85" s="5">
        <v>0.028101851851851854</v>
      </c>
      <c r="C85">
        <v>18</v>
      </c>
      <c r="E85" s="7" t="str">
        <f>VLOOKUP(A85,svod!B:AC,28,FALSE)</f>
        <v>есть</v>
      </c>
      <c r="F85" s="7">
        <f>VLOOKUP(C85,Таблица!$A$1:$B$40,2)</f>
        <v>19</v>
      </c>
      <c r="G85" s="4" t="b">
        <f t="shared" si="4"/>
        <v>0</v>
      </c>
      <c r="H85" s="3">
        <f t="shared" si="5"/>
        <v>19</v>
      </c>
    </row>
    <row r="86" spans="1:8" ht="12.75">
      <c r="A86" s="5" t="s">
        <v>201</v>
      </c>
      <c r="B86" s="5">
        <v>0.028483796296296295</v>
      </c>
      <c r="C86">
        <v>19</v>
      </c>
      <c r="E86" s="7" t="str">
        <f>VLOOKUP(A86,svod!B:AC,28,FALSE)</f>
        <v>есть</v>
      </c>
      <c r="F86" s="7">
        <f>VLOOKUP(C86,Таблица!$A$1:$B$40,2)</f>
        <v>18</v>
      </c>
      <c r="G86" s="4" t="b">
        <f t="shared" si="4"/>
        <v>0</v>
      </c>
      <c r="H86" s="3">
        <f t="shared" si="5"/>
        <v>18</v>
      </c>
    </row>
    <row r="87" spans="1:8" ht="12.75">
      <c r="A87" s="5" t="s">
        <v>10</v>
      </c>
      <c r="B87" s="5">
        <v>0.028692129629629633</v>
      </c>
      <c r="C87">
        <v>20</v>
      </c>
      <c r="E87" s="7" t="str">
        <f>VLOOKUP(A87,svod!B:AC,28,FALSE)</f>
        <v>есть</v>
      </c>
      <c r="F87" s="7">
        <f>VLOOKUP(C87,Таблица!$A$1:$B$40,2)</f>
        <v>17</v>
      </c>
      <c r="G87" s="4" t="b">
        <f t="shared" si="4"/>
        <v>0</v>
      </c>
      <c r="H87" s="3">
        <f t="shared" si="5"/>
        <v>17</v>
      </c>
    </row>
    <row r="88" spans="1:8" ht="12.75">
      <c r="A88" s="5" t="s">
        <v>26</v>
      </c>
      <c r="B88" s="5">
        <v>0.028935185185185185</v>
      </c>
      <c r="C88">
        <v>21</v>
      </c>
      <c r="E88" s="7" t="str">
        <f>VLOOKUP(A88,svod!B:AC,28,FALSE)</f>
        <v>есть</v>
      </c>
      <c r="F88" s="7">
        <f>VLOOKUP(C88,Таблица!$A$1:$B$40,2)</f>
        <v>16</v>
      </c>
      <c r="G88" s="4" t="b">
        <f t="shared" si="4"/>
        <v>0</v>
      </c>
      <c r="H88" s="3">
        <f t="shared" si="5"/>
        <v>16</v>
      </c>
    </row>
    <row r="89" spans="1:8" ht="12.75">
      <c r="A89" s="5" t="s">
        <v>39</v>
      </c>
      <c r="B89" s="5">
        <v>0.029479166666666667</v>
      </c>
      <c r="C89">
        <v>22</v>
      </c>
      <c r="E89" s="7" t="str">
        <f>VLOOKUP(A89,svod!B:AC,28,FALSE)</f>
        <v>есть</v>
      </c>
      <c r="F89" s="7">
        <f>VLOOKUP(C89,Таблица!$A$1:$B$40,2)</f>
        <v>15</v>
      </c>
      <c r="G89" s="4" t="b">
        <f t="shared" si="4"/>
        <v>0</v>
      </c>
      <c r="H89" s="3">
        <f t="shared" si="5"/>
        <v>15</v>
      </c>
    </row>
    <row r="90" spans="1:8" ht="12.75">
      <c r="A90" s="5" t="s">
        <v>12</v>
      </c>
      <c r="B90" s="5">
        <v>0.030208333333333334</v>
      </c>
      <c r="C90">
        <v>23</v>
      </c>
      <c r="E90" s="7" t="str">
        <f>VLOOKUP(A90,svod!B:AC,28,FALSE)</f>
        <v>есть</v>
      </c>
      <c r="F90" s="7">
        <f>VLOOKUP(C90,Таблица!$A$1:$B$40,2)</f>
        <v>14</v>
      </c>
      <c r="G90" s="4" t="b">
        <f t="shared" si="4"/>
        <v>0</v>
      </c>
      <c r="H90" s="3">
        <f t="shared" si="5"/>
        <v>14</v>
      </c>
    </row>
    <row r="91" spans="1:8" ht="12.75">
      <c r="A91" s="5" t="s">
        <v>197</v>
      </c>
      <c r="B91" s="5">
        <v>0.031099537037037037</v>
      </c>
      <c r="C91">
        <v>24</v>
      </c>
      <c r="E91" s="7" t="str">
        <f>VLOOKUP(A91,svod!B:AC,28,FALSE)</f>
        <v>есть</v>
      </c>
      <c r="F91" s="7">
        <f>VLOOKUP(C91,Таблица!$A$1:$B$40,2)</f>
        <v>13</v>
      </c>
      <c r="G91" s="4" t="b">
        <f t="shared" si="4"/>
        <v>0</v>
      </c>
      <c r="H91" s="3">
        <f t="shared" si="5"/>
        <v>13</v>
      </c>
    </row>
    <row r="92" spans="1:8" ht="12.75">
      <c r="A92" s="5" t="s">
        <v>215</v>
      </c>
      <c r="B92" s="5">
        <v>0.03347222222222222</v>
      </c>
      <c r="C92">
        <v>25</v>
      </c>
      <c r="E92" s="7" t="str">
        <f>VLOOKUP(A92,svod!B:AC,28,FALSE)</f>
        <v>есть</v>
      </c>
      <c r="F92" s="7">
        <f>VLOOKUP(C92,Таблица!$A$1:$B$40,2)</f>
        <v>12</v>
      </c>
      <c r="G92" s="4" t="b">
        <f t="shared" si="4"/>
        <v>0</v>
      </c>
      <c r="H92" s="3">
        <f t="shared" si="5"/>
        <v>12</v>
      </c>
    </row>
    <row r="93" spans="1:8" ht="12.75">
      <c r="A93" s="5" t="s">
        <v>25</v>
      </c>
      <c r="B93" s="5">
        <v>0.03369212962962963</v>
      </c>
      <c r="C93">
        <v>26</v>
      </c>
      <c r="E93" s="7" t="str">
        <f>VLOOKUP(A93,svod!B:AC,28,FALSE)</f>
        <v>есть</v>
      </c>
      <c r="F93" s="7">
        <f>VLOOKUP(C93,Таблица!$A$1:$B$40,2)</f>
        <v>11</v>
      </c>
      <c r="G93" s="4" t="b">
        <f t="shared" si="4"/>
        <v>0</v>
      </c>
      <c r="H93" s="3">
        <f t="shared" si="5"/>
        <v>11</v>
      </c>
    </row>
    <row r="94" spans="1:8" ht="12.75">
      <c r="A94" s="5" t="s">
        <v>108</v>
      </c>
      <c r="B94" s="5">
        <v>0.03603009259259259</v>
      </c>
      <c r="C94">
        <v>27</v>
      </c>
      <c r="E94" s="7" t="str">
        <f>VLOOKUP(A94,svod!B:AC,28,FALSE)</f>
        <v>есть</v>
      </c>
      <c r="F94" s="7">
        <f>VLOOKUP(C94,Таблица!$A$1:$B$40,2)</f>
        <v>10</v>
      </c>
      <c r="G94" s="4" t="b">
        <f t="shared" si="4"/>
        <v>0</v>
      </c>
      <c r="H94" s="3">
        <f t="shared" si="5"/>
        <v>10</v>
      </c>
    </row>
    <row r="95" spans="1:8" ht="12.75">
      <c r="A95" s="5" t="s">
        <v>24</v>
      </c>
      <c r="B95" s="5">
        <v>0.036377314814814814</v>
      </c>
      <c r="C95">
        <v>28</v>
      </c>
      <c r="E95" s="7" t="str">
        <f>VLOOKUP(A95,svod!B:AC,28,FALSE)</f>
        <v>есть</v>
      </c>
      <c r="F95" s="7">
        <f>VLOOKUP(C95,Таблица!$A$1:$B$40,2)</f>
        <v>9</v>
      </c>
      <c r="G95" s="4" t="b">
        <f t="shared" si="4"/>
        <v>0</v>
      </c>
      <c r="H95" s="3">
        <f t="shared" si="5"/>
        <v>9</v>
      </c>
    </row>
    <row r="96" spans="1:8" ht="12.75">
      <c r="A96" s="5" t="s">
        <v>126</v>
      </c>
      <c r="B96" s="5">
        <v>0.0371875</v>
      </c>
      <c r="C96">
        <v>29</v>
      </c>
      <c r="E96" s="7" t="str">
        <f>VLOOKUP(A96,svod!B:AC,28,FALSE)</f>
        <v>есть</v>
      </c>
      <c r="F96" s="7">
        <f>VLOOKUP(C96,Таблица!$A$1:$B$40,2)</f>
        <v>8</v>
      </c>
      <c r="G96" s="4" t="b">
        <f t="shared" si="4"/>
        <v>0</v>
      </c>
      <c r="H96" s="3">
        <f aca="true" t="shared" si="6" ref="H96:H101">IF(G96,0,F96)</f>
        <v>8</v>
      </c>
    </row>
    <row r="97" spans="1:8" ht="12.75">
      <c r="A97" s="5" t="s">
        <v>14</v>
      </c>
      <c r="B97" s="5">
        <v>0.04188657407407407</v>
      </c>
      <c r="C97">
        <v>30</v>
      </c>
      <c r="E97" s="7" t="str">
        <f>VLOOKUP(A97,svod!B:AC,28,FALSE)</f>
        <v>есть</v>
      </c>
      <c r="F97" s="7">
        <f>VLOOKUP(C97,Таблица!$A$1:$B$40,2)</f>
        <v>7</v>
      </c>
      <c r="G97" s="4" t="b">
        <f t="shared" si="4"/>
        <v>0</v>
      </c>
      <c r="H97" s="3">
        <f t="shared" si="6"/>
        <v>7</v>
      </c>
    </row>
    <row r="98" spans="1:8" ht="12.75">
      <c r="A98" s="5" t="s">
        <v>168</v>
      </c>
      <c r="B98" s="5">
        <v>0.042847222222222224</v>
      </c>
      <c r="C98">
        <v>31</v>
      </c>
      <c r="E98" s="7" t="str">
        <f>VLOOKUP(A98,svod!B:AC,28,FALSE)</f>
        <v>есть</v>
      </c>
      <c r="F98" s="7">
        <f>VLOOKUP(C98,Таблица!$A$1:$B$40,2)</f>
        <v>6</v>
      </c>
      <c r="G98" s="4" t="b">
        <f t="shared" si="4"/>
        <v>0</v>
      </c>
      <c r="H98" s="3">
        <f t="shared" si="6"/>
        <v>6</v>
      </c>
    </row>
    <row r="99" spans="1:8" ht="12.75">
      <c r="A99" s="5"/>
      <c r="B99" s="5"/>
      <c r="E99" s="7" t="e">
        <f>VLOOKUP(A99,svod!B:AC,28,FALSE)</f>
        <v>#N/A</v>
      </c>
      <c r="F99" s="7" t="e">
        <f>VLOOKUP(C99,Таблица!$A$1:$B$40,2)</f>
        <v>#N/A</v>
      </c>
      <c r="G99" s="4" t="b">
        <f t="shared" si="4"/>
        <v>1</v>
      </c>
      <c r="H99" s="3">
        <f t="shared" si="6"/>
        <v>0</v>
      </c>
    </row>
    <row r="100" spans="1:8" ht="12.75">
      <c r="A100" s="5"/>
      <c r="B100" s="5"/>
      <c r="E100" s="7" t="e">
        <f>VLOOKUP(A100,svod!B:AC,28,FALSE)</f>
        <v>#N/A</v>
      </c>
      <c r="F100" s="7" t="e">
        <f>VLOOKUP(C100,Таблица!$A$1:$B$40,2)</f>
        <v>#N/A</v>
      </c>
      <c r="G100" s="4" t="b">
        <f t="shared" si="4"/>
        <v>1</v>
      </c>
      <c r="H100" s="3">
        <f t="shared" si="6"/>
        <v>0</v>
      </c>
    </row>
    <row r="101" spans="1:8" ht="12.75">
      <c r="A101" s="5"/>
      <c r="B101" s="5"/>
      <c r="E101" s="7" t="e">
        <f>VLOOKUP(A101,svod!B:AC,28,FALSE)</f>
        <v>#N/A</v>
      </c>
      <c r="F101" s="7" t="e">
        <f>VLOOKUP(C101,Таблица!$A$1:$B$40,2)</f>
        <v>#N/A</v>
      </c>
      <c r="G101" s="4" t="b">
        <f t="shared" si="4"/>
        <v>1</v>
      </c>
      <c r="H101" s="3">
        <f t="shared" si="6"/>
        <v>0</v>
      </c>
    </row>
    <row r="102" spans="1:8" ht="12.75">
      <c r="A102" s="5"/>
      <c r="B102" s="5"/>
      <c r="E102" s="7" t="e">
        <f>VLOOKUP(A102,svod!B:AC,28,FALSE)</f>
        <v>#N/A</v>
      </c>
      <c r="F102" s="7" t="e">
        <f>VLOOKUP(C102,Таблица!$A$1:$B$40,2)</f>
        <v>#N/A</v>
      </c>
      <c r="G102" s="4" t="b">
        <f>ISERROR(F102)</f>
        <v>1</v>
      </c>
      <c r="H102" s="3">
        <f>IF(G102,0,F102)</f>
        <v>0</v>
      </c>
    </row>
    <row r="103" spans="1:8" ht="12.75">
      <c r="A103" s="5"/>
      <c r="B103" s="5"/>
      <c r="E103" s="7" t="e">
        <f>VLOOKUP(A103,svod!B:AC,28,FALSE)</f>
        <v>#N/A</v>
      </c>
      <c r="F103" s="7" t="e">
        <f>VLOOKUP(C103,Таблица!$A$1:$B$40,2)</f>
        <v>#N/A</v>
      </c>
      <c r="G103" s="4" t="b">
        <f>ISERROR(F103)</f>
        <v>1</v>
      </c>
      <c r="H103" s="3">
        <f>IF(G103,0,F103)</f>
        <v>0</v>
      </c>
    </row>
    <row r="104" spans="1:8" ht="12.75">
      <c r="A104" s="5"/>
      <c r="B104" s="5"/>
      <c r="E104" s="7" t="e">
        <f>VLOOKUP(A104,svod!B:AC,28,FALSE)</f>
        <v>#N/A</v>
      </c>
      <c r="F104" s="7" t="e">
        <f>VLOOKUP(C104,Таблица!$A$1:$B$40,2)</f>
        <v>#N/A</v>
      </c>
      <c r="G104" s="4" t="b">
        <f>ISERROR(F104)</f>
        <v>1</v>
      </c>
      <c r="H104" s="3">
        <f>IF(G104,0,F104)</f>
        <v>0</v>
      </c>
    </row>
    <row r="105" spans="1:8" ht="12.75">
      <c r="A105" s="5"/>
      <c r="B105" s="5"/>
      <c r="E105" s="7" t="e">
        <f>VLOOKUP(A105,svod!B:AC,28,FALSE)</f>
        <v>#N/A</v>
      </c>
      <c r="F105" s="7" t="e">
        <f>VLOOKUP(C105,Таблица!$A$1:$B$40,2)</f>
        <v>#N/A</v>
      </c>
      <c r="G105" s="4" t="b">
        <f>ISERROR(F105)</f>
        <v>1</v>
      </c>
      <c r="H105" s="3">
        <f>IF(G105,0,F105)</f>
        <v>0</v>
      </c>
    </row>
    <row r="106" spans="1:8" ht="12.75">
      <c r="A106" s="5"/>
      <c r="B106" s="5"/>
      <c r="E106" s="7" t="e">
        <f>VLOOKUP(A106,svod!B:AC,28,FALSE)</f>
        <v>#N/A</v>
      </c>
      <c r="F106" s="7" t="e">
        <f>VLOOKUP(C106,Таблица!$A$1:$B$40,2)</f>
        <v>#N/A</v>
      </c>
      <c r="G106" s="4" t="b">
        <f>ISERROR(F106)</f>
        <v>1</v>
      </c>
      <c r="H106" s="3">
        <f>IF(G106,0,F106)</f>
        <v>0</v>
      </c>
    </row>
    <row r="107" spans="1:8" ht="12.75">
      <c r="A107" s="5"/>
      <c r="B107" s="5"/>
      <c r="E107" s="7" t="e">
        <f>VLOOKUP(A107,svod!B:AC,28,FALSE)</f>
        <v>#N/A</v>
      </c>
      <c r="F107" s="7" t="e">
        <f>VLOOKUP(C107,Таблица!$A$1:$B$40,2)</f>
        <v>#N/A</v>
      </c>
      <c r="G107" s="4" t="b">
        <f aca="true" t="shared" si="7" ref="G107:G123">ISERROR(F107)</f>
        <v>1</v>
      </c>
      <c r="H107" s="3">
        <f aca="true" t="shared" si="8" ref="H107:H123">IF(G107,0,F107)</f>
        <v>0</v>
      </c>
    </row>
    <row r="108" spans="1:8" ht="12.75">
      <c r="A108" s="5"/>
      <c r="B108" s="5"/>
      <c r="E108" s="7" t="e">
        <f>VLOOKUP(A108,svod!B:AC,28,FALSE)</f>
        <v>#N/A</v>
      </c>
      <c r="F108" s="7" t="e">
        <f>VLOOKUP(C108,Таблица!$A$1:$B$40,2)</f>
        <v>#N/A</v>
      </c>
      <c r="G108" s="4" t="b">
        <f t="shared" si="7"/>
        <v>1</v>
      </c>
      <c r="H108" s="3">
        <f t="shared" si="8"/>
        <v>0</v>
      </c>
    </row>
    <row r="109" spans="2:8" ht="12.75">
      <c r="B109" s="5"/>
      <c r="E109" s="7" t="e">
        <f>VLOOKUP(A109,svod!B:AC,28,FALSE)</f>
        <v>#N/A</v>
      </c>
      <c r="F109" s="7" t="e">
        <f>VLOOKUP(C109,Таблица!$A$1:$B$40,2)</f>
        <v>#N/A</v>
      </c>
      <c r="G109" s="4" t="b">
        <f t="shared" si="7"/>
        <v>1</v>
      </c>
      <c r="H109" s="3">
        <f t="shared" si="8"/>
        <v>0</v>
      </c>
    </row>
    <row r="110" spans="2:8" ht="12.75">
      <c r="B110" s="5"/>
      <c r="E110" s="7" t="e">
        <f>VLOOKUP(A110,svod!B:AC,28,FALSE)</f>
        <v>#N/A</v>
      </c>
      <c r="F110" s="7" t="e">
        <f>VLOOKUP(C110,Таблица!$A$1:$B$40,2)</f>
        <v>#N/A</v>
      </c>
      <c r="G110" s="4" t="b">
        <f t="shared" si="7"/>
        <v>1</v>
      </c>
      <c r="H110" s="3">
        <f t="shared" si="8"/>
        <v>0</v>
      </c>
    </row>
    <row r="111" spans="2:8" ht="12.75">
      <c r="B111" s="5"/>
      <c r="E111" s="7" t="e">
        <f>VLOOKUP(A111,svod!B:AC,28,FALSE)</f>
        <v>#N/A</v>
      </c>
      <c r="F111" s="7" t="e">
        <f>VLOOKUP(C111,Таблица!$A$1:$B$40,2)</f>
        <v>#N/A</v>
      </c>
      <c r="G111" s="4" t="b">
        <f t="shared" si="7"/>
        <v>1</v>
      </c>
      <c r="H111" s="3">
        <f t="shared" si="8"/>
        <v>0</v>
      </c>
    </row>
    <row r="112" spans="2:8" ht="12.75">
      <c r="B112" s="5"/>
      <c r="E112" s="7" t="e">
        <f>VLOOKUP(A112,svod!B:AC,28,FALSE)</f>
        <v>#N/A</v>
      </c>
      <c r="F112" s="7" t="e">
        <f>VLOOKUP(C112,Таблица!$A$1:$B$40,2)</f>
        <v>#N/A</v>
      </c>
      <c r="G112" s="4" t="b">
        <f t="shared" si="7"/>
        <v>1</v>
      </c>
      <c r="H112" s="3">
        <f t="shared" si="8"/>
        <v>0</v>
      </c>
    </row>
    <row r="113" spans="2:8" ht="12.75">
      <c r="B113" s="5"/>
      <c r="E113" s="7" t="e">
        <f>VLOOKUP(A113,svod!B:AC,28,FALSE)</f>
        <v>#N/A</v>
      </c>
      <c r="F113" s="7" t="e">
        <f>VLOOKUP(C113,Таблица!$A$1:$B$40,2)</f>
        <v>#N/A</v>
      </c>
      <c r="G113" s="4" t="b">
        <f t="shared" si="7"/>
        <v>1</v>
      </c>
      <c r="H113" s="3">
        <f t="shared" si="8"/>
        <v>0</v>
      </c>
    </row>
    <row r="114" spans="2:8" ht="12.75">
      <c r="B114" s="5"/>
      <c r="E114" s="7" t="e">
        <f>VLOOKUP(A114,svod!B:AC,28,FALSE)</f>
        <v>#N/A</v>
      </c>
      <c r="F114" s="7" t="e">
        <f>VLOOKUP(C114,Таблица!$A$1:$B$40,2)</f>
        <v>#N/A</v>
      </c>
      <c r="G114" s="4" t="b">
        <f t="shared" si="7"/>
        <v>1</v>
      </c>
      <c r="H114" s="3">
        <f t="shared" si="8"/>
        <v>0</v>
      </c>
    </row>
    <row r="115" spans="2:8" ht="12.75">
      <c r="B115" s="5"/>
      <c r="E115" s="7" t="e">
        <f>VLOOKUP(A115,svod!B:AC,28,FALSE)</f>
        <v>#N/A</v>
      </c>
      <c r="F115" s="7" t="e">
        <f>VLOOKUP(C115,Таблица!$A$1:$B$40,2)</f>
        <v>#N/A</v>
      </c>
      <c r="G115" s="4" t="b">
        <f t="shared" si="7"/>
        <v>1</v>
      </c>
      <c r="H115" s="3">
        <f t="shared" si="8"/>
        <v>0</v>
      </c>
    </row>
    <row r="116" spans="2:8" ht="12.75">
      <c r="B116" s="5"/>
      <c r="E116" s="7" t="e">
        <f>VLOOKUP(A116,svod!B:AC,28,FALSE)</f>
        <v>#N/A</v>
      </c>
      <c r="F116" s="7" t="e">
        <f>VLOOKUP(C116,Таблица!$A$1:$B$40,2)</f>
        <v>#N/A</v>
      </c>
      <c r="G116" s="4" t="b">
        <f t="shared" si="7"/>
        <v>1</v>
      </c>
      <c r="H116" s="3">
        <f t="shared" si="8"/>
        <v>0</v>
      </c>
    </row>
    <row r="117" spans="2:8" ht="12.75">
      <c r="B117" s="5"/>
      <c r="E117" s="7" t="e">
        <f>VLOOKUP(A117,svod!B:AC,28,FALSE)</f>
        <v>#N/A</v>
      </c>
      <c r="F117" s="7" t="e">
        <f>VLOOKUP(C117,Таблица!$A$1:$B$40,2)</f>
        <v>#N/A</v>
      </c>
      <c r="G117" s="4" t="b">
        <f t="shared" si="7"/>
        <v>1</v>
      </c>
      <c r="H117" s="3">
        <f t="shared" si="8"/>
        <v>0</v>
      </c>
    </row>
    <row r="118" spans="2:8" ht="12.75">
      <c r="B118" s="5"/>
      <c r="E118" s="7" t="e">
        <f>VLOOKUP(A118,svod!B:AC,28,FALSE)</f>
        <v>#N/A</v>
      </c>
      <c r="F118" s="7" t="e">
        <f>VLOOKUP(C118,Таблица!$A$1:$B$40,2)</f>
        <v>#N/A</v>
      </c>
      <c r="G118" s="4" t="b">
        <f t="shared" si="7"/>
        <v>1</v>
      </c>
      <c r="H118" s="3">
        <f t="shared" si="8"/>
        <v>0</v>
      </c>
    </row>
    <row r="119" spans="2:8" ht="12.75">
      <c r="B119" s="5"/>
      <c r="E119" s="7" t="e">
        <f>VLOOKUP(A119,svod!B:AC,28,FALSE)</f>
        <v>#N/A</v>
      </c>
      <c r="F119" s="7" t="e">
        <f>VLOOKUP(C119,Таблица!$A$1:$B$40,2)</f>
        <v>#N/A</v>
      </c>
      <c r="G119" s="4" t="b">
        <f t="shared" si="7"/>
        <v>1</v>
      </c>
      <c r="H119" s="3">
        <f t="shared" si="8"/>
        <v>0</v>
      </c>
    </row>
    <row r="120" spans="2:8" ht="12.75">
      <c r="B120" s="5"/>
      <c r="E120" s="7" t="e">
        <f>VLOOKUP(A120,svod!B:AC,28,FALSE)</f>
        <v>#N/A</v>
      </c>
      <c r="F120" s="7" t="e">
        <f>VLOOKUP(C120,Таблица!$A$1:$B$40,2)</f>
        <v>#N/A</v>
      </c>
      <c r="G120" s="4" t="b">
        <f t="shared" si="7"/>
        <v>1</v>
      </c>
      <c r="H120" s="3">
        <f t="shared" si="8"/>
        <v>0</v>
      </c>
    </row>
    <row r="121" spans="2:8" ht="12.75">
      <c r="B121" s="5"/>
      <c r="E121" s="7" t="e">
        <f>VLOOKUP(A121,svod!B:AC,28,FALSE)</f>
        <v>#N/A</v>
      </c>
      <c r="F121" s="7" t="e">
        <f>VLOOKUP(C121,Таблица!$A$1:$B$40,2)</f>
        <v>#N/A</v>
      </c>
      <c r="G121" s="4" t="b">
        <f t="shared" si="7"/>
        <v>1</v>
      </c>
      <c r="H121" s="3">
        <f t="shared" si="8"/>
        <v>0</v>
      </c>
    </row>
    <row r="122" spans="2:8" ht="12.75">
      <c r="B122" s="5"/>
      <c r="E122" s="7" t="e">
        <f>VLOOKUP(A122,svod!B:AC,28,FALSE)</f>
        <v>#N/A</v>
      </c>
      <c r="F122" s="7" t="e">
        <f>VLOOKUP(C122,Таблица!$A$1:$B$40,2)</f>
        <v>#N/A</v>
      </c>
      <c r="G122" s="4" t="b">
        <f t="shared" si="7"/>
        <v>1</v>
      </c>
      <c r="H122" s="3">
        <f t="shared" si="8"/>
        <v>0</v>
      </c>
    </row>
    <row r="123" spans="2:8" ht="12.75">
      <c r="B123" s="5"/>
      <c r="E123" s="7" t="e">
        <f>VLOOKUP(A123,svod!B:AC,28,FALSE)</f>
        <v>#N/A</v>
      </c>
      <c r="F123" s="7" t="e">
        <f>VLOOKUP(C123,Таблица!$A$1:$B$40,2)</f>
        <v>#N/A</v>
      </c>
      <c r="G123" s="4" t="b">
        <f t="shared" si="7"/>
        <v>1</v>
      </c>
      <c r="H123" s="3">
        <f t="shared" si="8"/>
        <v>0</v>
      </c>
    </row>
    <row r="124" spans="5:8" ht="12.75">
      <c r="E124" s="7"/>
      <c r="F124" s="3"/>
      <c r="G124" s="4"/>
      <c r="H124" s="3"/>
    </row>
    <row r="125" spans="5:8" ht="12.75">
      <c r="E125" s="7"/>
      <c r="F125" s="3"/>
      <c r="G125" s="4"/>
      <c r="H125" s="3"/>
    </row>
    <row r="126" spans="5:8" ht="12.75">
      <c r="E126" s="7"/>
      <c r="F126" s="3"/>
      <c r="G126" s="4"/>
      <c r="H126" s="3"/>
    </row>
    <row r="127" spans="5:8" ht="12.75">
      <c r="E127" s="7"/>
      <c r="F127" s="3"/>
      <c r="G127" s="4"/>
      <c r="H127" s="3"/>
    </row>
    <row r="128" spans="5:8" ht="12.75">
      <c r="E128" s="7"/>
      <c r="F128" s="3"/>
      <c r="G128" s="4"/>
      <c r="H128" s="3"/>
    </row>
    <row r="129" spans="5:8" ht="12.75">
      <c r="E129" s="7"/>
      <c r="F129" s="3"/>
      <c r="G129" s="4"/>
      <c r="H129" s="3"/>
    </row>
    <row r="130" spans="5:8" ht="12.75">
      <c r="E130" s="7"/>
      <c r="F130" s="3"/>
      <c r="G130" s="4"/>
      <c r="H130" s="3"/>
    </row>
    <row r="131" spans="5:8" ht="12.75">
      <c r="E131" s="7"/>
      <c r="F131" s="3"/>
      <c r="G131" s="4"/>
      <c r="H131" s="3"/>
    </row>
    <row r="132" spans="5:8" ht="12.75">
      <c r="E132" s="7"/>
      <c r="F132" s="3"/>
      <c r="G132" s="4"/>
      <c r="H132" s="3"/>
    </row>
    <row r="133" spans="5:8" ht="12.75">
      <c r="E133" s="7"/>
      <c r="F133" s="3"/>
      <c r="G133" s="4"/>
      <c r="H133" s="3"/>
    </row>
    <row r="134" spans="5:8" ht="12.75">
      <c r="E134" s="7"/>
      <c r="F134" s="3"/>
      <c r="G134" s="4"/>
      <c r="H134" s="3"/>
    </row>
    <row r="135" spans="5:8" ht="12.75">
      <c r="E135" s="7"/>
      <c r="F135" s="3"/>
      <c r="G135" s="4"/>
      <c r="H135" s="3"/>
    </row>
    <row r="136" spans="5:8" ht="12.75">
      <c r="E136" s="7"/>
      <c r="F136" s="3"/>
      <c r="G136" s="4"/>
      <c r="H136" s="3"/>
    </row>
    <row r="137" spans="5:8" ht="12.75">
      <c r="E137" s="7"/>
      <c r="F137" s="3"/>
      <c r="G137" s="4"/>
      <c r="H137" s="3"/>
    </row>
    <row r="138" spans="5:8" ht="12.75">
      <c r="E138" s="7"/>
      <c r="F138" s="3"/>
      <c r="G138" s="4"/>
      <c r="H138" s="3"/>
    </row>
    <row r="139" spans="5:8" ht="12.75">
      <c r="E139" s="7"/>
      <c r="F139" s="3"/>
      <c r="G139" s="4"/>
      <c r="H139" s="3"/>
    </row>
    <row r="140" spans="5:8" ht="12.75">
      <c r="E140" s="7"/>
      <c r="F140" s="3"/>
      <c r="G140" s="4"/>
      <c r="H140" s="3"/>
    </row>
    <row r="141" spans="5:8" ht="12.75">
      <c r="E141" s="7"/>
      <c r="F141" s="3"/>
      <c r="G141" s="4"/>
      <c r="H141" s="3"/>
    </row>
    <row r="142" spans="5:8" ht="12.75">
      <c r="E142" s="7"/>
      <c r="F142" s="3"/>
      <c r="G142" s="4"/>
      <c r="H142" s="3"/>
    </row>
    <row r="143" spans="5:8" ht="12.75">
      <c r="E143" s="7"/>
      <c r="F143" s="3"/>
      <c r="G143" s="4"/>
      <c r="H143" s="3"/>
    </row>
    <row r="144" spans="5:8" ht="12.75">
      <c r="E144" s="7"/>
      <c r="F144" s="3"/>
      <c r="G144" s="4"/>
      <c r="H144" s="3"/>
    </row>
    <row r="145" spans="5:8" ht="12.75">
      <c r="E145" s="7"/>
      <c r="F145" s="3"/>
      <c r="G145" s="4"/>
      <c r="H145" s="3"/>
    </row>
    <row r="146" spans="5:8" ht="12.75">
      <c r="E146" s="7"/>
      <c r="F146" s="3"/>
      <c r="G146" s="4"/>
      <c r="H146" s="3"/>
    </row>
    <row r="147" spans="5:8" ht="12.75">
      <c r="E147" s="7"/>
      <c r="F147" s="3"/>
      <c r="G147" s="4"/>
      <c r="H147" s="3"/>
    </row>
    <row r="148" spans="5:8" ht="12.75">
      <c r="E148" s="7"/>
      <c r="F148" s="3"/>
      <c r="G148" s="4"/>
      <c r="H148" s="3"/>
    </row>
    <row r="149" spans="5:8" ht="12.75">
      <c r="E149" s="7"/>
      <c r="F149" s="3"/>
      <c r="G149" s="4"/>
      <c r="H149" s="3"/>
    </row>
    <row r="150" spans="5:8" ht="12.75">
      <c r="E150" s="7"/>
      <c r="F150" s="3"/>
      <c r="G150" s="4"/>
      <c r="H150" s="3"/>
    </row>
    <row r="151" spans="5:8" ht="12.75">
      <c r="E151" s="7"/>
      <c r="F151" s="3"/>
      <c r="G151" s="4"/>
      <c r="H151" s="3"/>
    </row>
    <row r="152" spans="5:8" ht="12.75">
      <c r="E152" s="7"/>
      <c r="F152" s="3"/>
      <c r="G152" s="4"/>
      <c r="H152" s="3"/>
    </row>
    <row r="153" spans="5:8" ht="12.75">
      <c r="E153" s="7"/>
      <c r="F153" s="3"/>
      <c r="G153" s="4"/>
      <c r="H153" s="3"/>
    </row>
    <row r="154" spans="5:8" ht="12.75">
      <c r="E154" s="7"/>
      <c r="F154" s="3"/>
      <c r="G154" s="4"/>
      <c r="H154" s="3"/>
    </row>
    <row r="155" spans="5:8" ht="12.75">
      <c r="E155" s="7"/>
      <c r="F155" s="3"/>
      <c r="G155" s="4"/>
      <c r="H155" s="3"/>
    </row>
    <row r="156" spans="5:8" ht="12.75">
      <c r="E156" s="7"/>
      <c r="F156" s="3"/>
      <c r="G156" s="4"/>
      <c r="H156" s="3"/>
    </row>
    <row r="157" spans="5:8" ht="12.75">
      <c r="E157" s="7"/>
      <c r="F157" s="3"/>
      <c r="G157" s="4"/>
      <c r="H157" s="3"/>
    </row>
    <row r="158" spans="5:8" ht="12.75">
      <c r="E158" s="7"/>
      <c r="F158" s="3"/>
      <c r="G158" s="4"/>
      <c r="H158" s="3"/>
    </row>
    <row r="159" spans="5:8" ht="12.75">
      <c r="E159" s="7"/>
      <c r="F159" s="3"/>
      <c r="G159" s="4"/>
      <c r="H159" s="3"/>
    </row>
    <row r="160" spans="5:8" ht="12.75">
      <c r="E160" s="7"/>
      <c r="F160" s="3"/>
      <c r="G160" s="4"/>
      <c r="H160" s="3"/>
    </row>
    <row r="161" spans="5:8" ht="12.75">
      <c r="E161" s="7"/>
      <c r="F161" s="3"/>
      <c r="G161" s="4"/>
      <c r="H161" s="3"/>
    </row>
    <row r="162" spans="5:8" ht="12.75">
      <c r="E162" s="7"/>
      <c r="F162" s="3"/>
      <c r="G162" s="4"/>
      <c r="H162" s="3"/>
    </row>
    <row r="163" spans="5:8" ht="12.75">
      <c r="E163" s="7"/>
      <c r="F163" s="3"/>
      <c r="G163" s="4"/>
      <c r="H163" s="3"/>
    </row>
    <row r="164" spans="5:8" ht="12.75">
      <c r="E164" s="7"/>
      <c r="F164" s="3"/>
      <c r="G164" s="4"/>
      <c r="H164" s="3"/>
    </row>
    <row r="165" spans="5:8" ht="12.75">
      <c r="E165" s="7"/>
      <c r="F165" s="3"/>
      <c r="G165" s="4"/>
      <c r="H165" s="3"/>
    </row>
    <row r="166" spans="5:8" ht="12.75">
      <c r="E166" s="7"/>
      <c r="F166" s="3"/>
      <c r="G166" s="4"/>
      <c r="H166" s="3"/>
    </row>
    <row r="167" spans="5:8" ht="12.75">
      <c r="E167" s="7"/>
      <c r="F167" s="3"/>
      <c r="G167" s="4"/>
      <c r="H167" s="3"/>
    </row>
    <row r="168" spans="5:8" ht="12.75">
      <c r="E168" s="7"/>
      <c r="F168" s="3"/>
      <c r="G168" s="4"/>
      <c r="H168" s="3"/>
    </row>
    <row r="169" spans="5:8" ht="12.75">
      <c r="E169" s="7"/>
      <c r="F169" s="3"/>
      <c r="G169" s="4"/>
      <c r="H169" s="3"/>
    </row>
    <row r="170" spans="5:8" ht="12.75">
      <c r="E170" s="7"/>
      <c r="F170" s="3"/>
      <c r="G170" s="4"/>
      <c r="H170" s="3"/>
    </row>
    <row r="171" spans="5:8" ht="12.75">
      <c r="E171" s="7"/>
      <c r="F171" s="3"/>
      <c r="G171" s="4"/>
      <c r="H171" s="3"/>
    </row>
    <row r="172" spans="5:8" ht="12.75">
      <c r="E172" s="7"/>
      <c r="F172" s="3"/>
      <c r="G172" s="4"/>
      <c r="H172" s="3"/>
    </row>
    <row r="173" spans="5:8" ht="12.75">
      <c r="E173" s="7"/>
      <c r="F173" s="3"/>
      <c r="G173" s="4"/>
      <c r="H173" s="3"/>
    </row>
    <row r="174" spans="5:8" ht="12.75">
      <c r="E174" s="7"/>
      <c r="F174" s="3"/>
      <c r="G174" s="4"/>
      <c r="H174" s="3"/>
    </row>
    <row r="175" spans="5:8" ht="12.75">
      <c r="E175" s="7"/>
      <c r="F175" s="3"/>
      <c r="G175" s="4"/>
      <c r="H175" s="3"/>
    </row>
    <row r="176" spans="5:8" ht="12.75">
      <c r="E176" s="7"/>
      <c r="F176" s="3"/>
      <c r="G176" s="4"/>
      <c r="H176" s="3"/>
    </row>
    <row r="177" spans="5:8" ht="12.75">
      <c r="E177" s="7"/>
      <c r="F177" s="3"/>
      <c r="G177" s="4"/>
      <c r="H177" s="3"/>
    </row>
    <row r="178" spans="5:8" ht="12.75">
      <c r="E178" s="7"/>
      <c r="F178" s="3"/>
      <c r="G178" s="4"/>
      <c r="H178" s="3"/>
    </row>
    <row r="179" spans="5:8" ht="12.75">
      <c r="E179" s="7"/>
      <c r="F179" s="3"/>
      <c r="G179" s="4"/>
      <c r="H179" s="3"/>
    </row>
    <row r="180" spans="5:8" ht="12.75">
      <c r="E180" s="7"/>
      <c r="F180" s="3"/>
      <c r="G180" s="4"/>
      <c r="H180" s="3"/>
    </row>
    <row r="181" spans="5:8" ht="12.75">
      <c r="E181" s="7"/>
      <c r="F181" s="3"/>
      <c r="G181" s="4"/>
      <c r="H181" s="3"/>
    </row>
    <row r="182" spans="5:8" ht="12.75">
      <c r="E182" s="7"/>
      <c r="F182" s="3"/>
      <c r="G182" s="4"/>
      <c r="H182" s="3"/>
    </row>
    <row r="183" spans="5:8" ht="12.75">
      <c r="E183" s="7"/>
      <c r="F183" s="3"/>
      <c r="G183" s="4"/>
      <c r="H183" s="3"/>
    </row>
    <row r="184" spans="5:8" ht="12.75">
      <c r="E184" s="7"/>
      <c r="F184" s="3"/>
      <c r="G184" s="4"/>
      <c r="H184" s="3"/>
    </row>
    <row r="185" spans="5:8" ht="12.75">
      <c r="E185" s="7"/>
      <c r="F185" s="3"/>
      <c r="G185" s="4"/>
      <c r="H185" s="3"/>
    </row>
    <row r="186" spans="5:8" ht="12.75">
      <c r="E186" s="7"/>
      <c r="F186" s="3"/>
      <c r="G186" s="4"/>
      <c r="H186" s="3"/>
    </row>
    <row r="187" spans="5:8" ht="12.75">
      <c r="E187" s="7"/>
      <c r="F187" s="3"/>
      <c r="G187" s="4"/>
      <c r="H187" s="3"/>
    </row>
    <row r="188" spans="5:8" ht="12.75">
      <c r="E188" s="7"/>
      <c r="F188" s="3"/>
      <c r="G188" s="4"/>
      <c r="H188" s="3"/>
    </row>
    <row r="189" spans="5:8" ht="12.75">
      <c r="E189" s="7"/>
      <c r="F189" s="3"/>
      <c r="G189" s="4"/>
      <c r="H189" s="3"/>
    </row>
    <row r="190" spans="5:8" ht="12.75">
      <c r="E190" s="7"/>
      <c r="F190" s="3"/>
      <c r="G190" s="4"/>
      <c r="H190" s="3"/>
    </row>
    <row r="191" spans="5:8" ht="12.75">
      <c r="E191" s="7"/>
      <c r="F191" s="3"/>
      <c r="G191" s="4"/>
      <c r="H191" s="3"/>
    </row>
    <row r="192" spans="5:8" ht="12.75">
      <c r="E192" s="7"/>
      <c r="F192" s="3"/>
      <c r="G192" s="4"/>
      <c r="H192" s="3"/>
    </row>
    <row r="193" spans="5:8" ht="12.75">
      <c r="E193" s="7"/>
      <c r="F193" s="3"/>
      <c r="G193" s="4"/>
      <c r="H193" s="3"/>
    </row>
    <row r="194" spans="5:8" ht="12.75">
      <c r="E194" s="7"/>
      <c r="F194" s="3"/>
      <c r="G194" s="4"/>
      <c r="H194" s="3"/>
    </row>
    <row r="195" spans="5:8" ht="12.75">
      <c r="E195" s="7"/>
      <c r="F195" s="3"/>
      <c r="G195" s="4"/>
      <c r="H195" s="3"/>
    </row>
    <row r="196" spans="5:8" ht="12.75">
      <c r="E196" s="7"/>
      <c r="F196" s="3"/>
      <c r="G196" s="4"/>
      <c r="H196" s="3"/>
    </row>
    <row r="197" spans="5:8" ht="12.75">
      <c r="E197" s="7"/>
      <c r="F197" s="3"/>
      <c r="G197" s="4"/>
      <c r="H197" s="3"/>
    </row>
    <row r="198" spans="5:8" ht="12.75">
      <c r="E198" s="7"/>
      <c r="F198" s="3"/>
      <c r="G198" s="4"/>
      <c r="H198" s="3"/>
    </row>
    <row r="199" spans="5:8" ht="12.75">
      <c r="E199" s="7"/>
      <c r="F199" s="3"/>
      <c r="G199" s="4"/>
      <c r="H199" s="3"/>
    </row>
    <row r="200" spans="5:8" ht="12.75">
      <c r="E200" s="7"/>
      <c r="F200" s="3"/>
      <c r="G200" s="4"/>
      <c r="H200" s="3"/>
    </row>
    <row r="201" spans="5:8" ht="12.75">
      <c r="E201" s="7"/>
      <c r="F201" s="3"/>
      <c r="G201" s="4"/>
      <c r="H201" s="3"/>
    </row>
    <row r="202" spans="5:8" ht="12.75">
      <c r="E202" s="7"/>
      <c r="F202" s="3"/>
      <c r="G202" s="4"/>
      <c r="H202" s="3"/>
    </row>
    <row r="203" spans="5:8" ht="12.75">
      <c r="E203" s="7"/>
      <c r="F203" s="3"/>
      <c r="G203" s="4"/>
      <c r="H203" s="3"/>
    </row>
    <row r="204" spans="5:8" ht="12.75">
      <c r="E204" s="7"/>
      <c r="F204" s="3"/>
      <c r="G204" s="4"/>
      <c r="H204" s="3"/>
    </row>
    <row r="205" spans="5:8" ht="12.75">
      <c r="E205" s="7"/>
      <c r="F205" s="3"/>
      <c r="G205" s="4"/>
      <c r="H205" s="3"/>
    </row>
    <row r="206" spans="5:8" ht="12.75">
      <c r="E206" s="7"/>
      <c r="F206" s="3"/>
      <c r="G206" s="4"/>
      <c r="H206" s="3"/>
    </row>
    <row r="207" spans="5:8" ht="12.75">
      <c r="E207" s="7"/>
      <c r="F207" s="3"/>
      <c r="G207" s="4"/>
      <c r="H207" s="3"/>
    </row>
    <row r="208" spans="5:8" ht="12.75">
      <c r="E208" s="7"/>
      <c r="F208" s="3"/>
      <c r="G208" s="4"/>
      <c r="H208" s="3"/>
    </row>
    <row r="209" spans="5:8" ht="12.75">
      <c r="E209" s="7"/>
      <c r="F209" s="3"/>
      <c r="G209" s="4"/>
      <c r="H209" s="3"/>
    </row>
    <row r="210" spans="5:8" ht="12.75">
      <c r="E210" s="7"/>
      <c r="F210" s="3"/>
      <c r="G210" s="4"/>
      <c r="H210" s="3"/>
    </row>
    <row r="211" spans="5:8" ht="12.75">
      <c r="E211" s="7"/>
      <c r="F211" s="3"/>
      <c r="G211" s="4"/>
      <c r="H211" s="3"/>
    </row>
    <row r="212" spans="5:8" ht="12.75">
      <c r="E212" s="7"/>
      <c r="F212" s="3"/>
      <c r="G212" s="4"/>
      <c r="H212" s="3"/>
    </row>
    <row r="213" spans="5:8" ht="12.75">
      <c r="E213" s="7"/>
      <c r="F213" s="3"/>
      <c r="G213" s="4"/>
      <c r="H213" s="3"/>
    </row>
    <row r="214" spans="5:8" ht="12.75">
      <c r="E214" s="7"/>
      <c r="F214" s="3"/>
      <c r="G214" s="4"/>
      <c r="H214" s="3"/>
    </row>
    <row r="215" spans="5:8" ht="12.75">
      <c r="E215" s="7"/>
      <c r="F215" s="3"/>
      <c r="G215" s="4"/>
      <c r="H215" s="3"/>
    </row>
    <row r="216" spans="5:8" ht="12.75">
      <c r="E216" s="7"/>
      <c r="F216" s="3"/>
      <c r="G216" s="4"/>
      <c r="H216" s="3"/>
    </row>
    <row r="217" spans="5:8" ht="12.75">
      <c r="E217" s="7"/>
      <c r="F217" s="3"/>
      <c r="G217" s="4"/>
      <c r="H217" s="3"/>
    </row>
    <row r="218" spans="5:8" ht="12.75">
      <c r="E218" s="7"/>
      <c r="F218" s="3"/>
      <c r="G218" s="4"/>
      <c r="H218" s="3"/>
    </row>
    <row r="219" spans="5:8" ht="12.75">
      <c r="E219" s="7"/>
      <c r="F219" s="3"/>
      <c r="G219" s="4"/>
      <c r="H219" s="3"/>
    </row>
    <row r="220" spans="5:8" ht="12.75">
      <c r="E220" s="7"/>
      <c r="F220" s="3"/>
      <c r="G220" s="4"/>
      <c r="H220" s="3"/>
    </row>
    <row r="221" spans="5:8" ht="12.75">
      <c r="E221" s="7"/>
      <c r="F221" s="3"/>
      <c r="G221" s="4"/>
      <c r="H221" s="3"/>
    </row>
    <row r="222" spans="5:8" ht="12.75">
      <c r="E222" s="7"/>
      <c r="F222" s="3"/>
      <c r="G222" s="4"/>
      <c r="H222" s="3"/>
    </row>
    <row r="223" spans="5:8" ht="12.75">
      <c r="E223" s="7"/>
      <c r="F223" s="3"/>
      <c r="G223" s="4"/>
      <c r="H223" s="3"/>
    </row>
    <row r="224" spans="5:8" ht="12.75">
      <c r="E224" s="7"/>
      <c r="F224" s="3"/>
      <c r="G224" s="4"/>
      <c r="H224" s="3"/>
    </row>
    <row r="225" spans="5:8" ht="12.75">
      <c r="E225" s="7"/>
      <c r="F225" s="3"/>
      <c r="G225" s="4"/>
      <c r="H225" s="3"/>
    </row>
    <row r="226" spans="5:8" ht="12.75">
      <c r="E226" s="7"/>
      <c r="F226" s="3"/>
      <c r="G226" s="4"/>
      <c r="H226" s="3"/>
    </row>
    <row r="227" spans="5:8" ht="12.75">
      <c r="E227" s="7"/>
      <c r="F227" s="3"/>
      <c r="G227" s="4"/>
      <c r="H227" s="3"/>
    </row>
    <row r="228" spans="5:8" ht="12.75">
      <c r="E228" s="7"/>
      <c r="F228" s="3"/>
      <c r="G228" s="4"/>
      <c r="H228" s="3"/>
    </row>
    <row r="229" spans="5:8" ht="12.75">
      <c r="E229" s="7"/>
      <c r="F229" s="3"/>
      <c r="G229" s="4"/>
      <c r="H229" s="3"/>
    </row>
    <row r="230" spans="5:8" ht="12.75">
      <c r="E230" s="7"/>
      <c r="F230" s="3"/>
      <c r="G230" s="4"/>
      <c r="H230" s="3"/>
    </row>
    <row r="231" spans="5:8" ht="12.75">
      <c r="E231" s="7"/>
      <c r="F231" s="3"/>
      <c r="G231" s="4"/>
      <c r="H231" s="3"/>
    </row>
    <row r="232" spans="5:8" ht="12.75">
      <c r="E232" s="7"/>
      <c r="F232" s="3"/>
      <c r="G232" s="4"/>
      <c r="H232" s="3"/>
    </row>
    <row r="233" spans="5:8" ht="12.75">
      <c r="E233" s="7"/>
      <c r="F233" s="3"/>
      <c r="G233" s="4"/>
      <c r="H233" s="3"/>
    </row>
    <row r="234" spans="5:8" ht="12.75">
      <c r="E234" s="7"/>
      <c r="F234" s="3"/>
      <c r="G234" s="4"/>
      <c r="H234" s="3"/>
    </row>
    <row r="235" spans="5:8" ht="12.75">
      <c r="E235" s="7"/>
      <c r="F235" s="3"/>
      <c r="G235" s="4"/>
      <c r="H235" s="3"/>
    </row>
    <row r="236" spans="5:8" ht="12.75">
      <c r="E236" s="7"/>
      <c r="F236" s="3"/>
      <c r="G236" s="4"/>
      <c r="H236" s="3"/>
    </row>
    <row r="237" spans="5:8" ht="12.75">
      <c r="E237" s="7"/>
      <c r="F237" s="3"/>
      <c r="G237" s="4"/>
      <c r="H237" s="3"/>
    </row>
    <row r="238" spans="5:8" ht="12.75">
      <c r="E238" s="7"/>
      <c r="F238" s="3"/>
      <c r="G238" s="4"/>
      <c r="H238" s="3"/>
    </row>
    <row r="239" spans="5:8" ht="12.75">
      <c r="E239" s="7"/>
      <c r="F239" s="3"/>
      <c r="G239" s="4"/>
      <c r="H239" s="3"/>
    </row>
    <row r="240" spans="5:8" ht="12.75">
      <c r="E240" s="7"/>
      <c r="F240" s="3"/>
      <c r="G240" s="4"/>
      <c r="H240" s="3"/>
    </row>
    <row r="241" spans="5:8" ht="12.75">
      <c r="E241" s="7"/>
      <c r="F241" s="3"/>
      <c r="G241" s="4"/>
      <c r="H241" s="3"/>
    </row>
    <row r="242" spans="5:8" ht="12.75">
      <c r="E242" s="7"/>
      <c r="F242" s="3"/>
      <c r="G242" s="4"/>
      <c r="H242" s="3"/>
    </row>
    <row r="243" spans="5:8" ht="12.75">
      <c r="E243" s="7"/>
      <c r="F243" s="3"/>
      <c r="G243" s="4"/>
      <c r="H243" s="3"/>
    </row>
    <row r="244" spans="5:8" ht="12.75">
      <c r="E244" s="7"/>
      <c r="F244" s="3"/>
      <c r="G244" s="4"/>
      <c r="H244" s="3"/>
    </row>
    <row r="245" spans="5:8" ht="12.75">
      <c r="E245" s="7"/>
      <c r="F245" s="3"/>
      <c r="G245" s="4"/>
      <c r="H245" s="3"/>
    </row>
    <row r="246" spans="5:8" ht="12.75">
      <c r="E246" s="7"/>
      <c r="F246" s="3"/>
      <c r="G246" s="4"/>
      <c r="H246" s="3"/>
    </row>
    <row r="247" spans="5:8" ht="12.75">
      <c r="E247" s="7"/>
      <c r="F247" s="3"/>
      <c r="G247" s="4"/>
      <c r="H247" s="3"/>
    </row>
    <row r="248" spans="5:8" ht="12.75">
      <c r="E248" s="7"/>
      <c r="F248" s="3"/>
      <c r="G248" s="4"/>
      <c r="H248" s="3"/>
    </row>
    <row r="249" spans="5:8" ht="12.75">
      <c r="E249" s="7"/>
      <c r="F249" s="3"/>
      <c r="G249" s="4"/>
      <c r="H249" s="3"/>
    </row>
    <row r="250" spans="5:8" ht="12.75">
      <c r="E250" s="7"/>
      <c r="F250" s="3"/>
      <c r="G250" s="4"/>
      <c r="H250" s="3"/>
    </row>
    <row r="251" spans="5:8" ht="12.75">
      <c r="E251" s="7"/>
      <c r="F251" s="3"/>
      <c r="G251" s="4"/>
      <c r="H251" s="3"/>
    </row>
    <row r="252" spans="5:8" ht="12.75">
      <c r="E252" s="7"/>
      <c r="F252" s="3"/>
      <c r="G252" s="4"/>
      <c r="H252" s="3"/>
    </row>
    <row r="253" spans="5:8" ht="12.75">
      <c r="E253" s="7"/>
      <c r="F253" s="3"/>
      <c r="G253" s="4"/>
      <c r="H253" s="3"/>
    </row>
    <row r="254" spans="5:8" ht="12.75">
      <c r="E254" s="7"/>
      <c r="F254" s="3"/>
      <c r="G254" s="4"/>
      <c r="H254" s="3"/>
    </row>
    <row r="255" spans="5:8" ht="12.75">
      <c r="E255" s="7"/>
      <c r="F255" s="3"/>
      <c r="G255" s="4"/>
      <c r="H255" s="3"/>
    </row>
    <row r="256" spans="5:8" ht="12.75">
      <c r="E256" s="7"/>
      <c r="F256" s="3"/>
      <c r="G256" s="4"/>
      <c r="H256" s="3"/>
    </row>
    <row r="257" spans="5:8" ht="12.75">
      <c r="E257" s="7"/>
      <c r="F257" s="3"/>
      <c r="G257" s="4"/>
      <c r="H257" s="3"/>
    </row>
    <row r="258" spans="5:8" ht="12.75">
      <c r="E258" s="7"/>
      <c r="F258" s="3"/>
      <c r="G258" s="4"/>
      <c r="H258" s="3"/>
    </row>
    <row r="259" spans="5:8" ht="12.75">
      <c r="E259" s="7"/>
      <c r="F259" s="3"/>
      <c r="G259" s="4"/>
      <c r="H259" s="3"/>
    </row>
    <row r="260" spans="5:8" ht="12.75">
      <c r="E260" s="7"/>
      <c r="F260" s="3"/>
      <c r="G260" s="4"/>
      <c r="H260" s="3"/>
    </row>
    <row r="261" spans="5:8" ht="12.75">
      <c r="E261" s="7"/>
      <c r="F261" s="3"/>
      <c r="G261" s="4"/>
      <c r="H261" s="3"/>
    </row>
    <row r="262" spans="5:8" ht="12.75">
      <c r="E262" s="7"/>
      <c r="F262" s="3"/>
      <c r="G262" s="4"/>
      <c r="H262" s="3"/>
    </row>
    <row r="263" spans="5:8" ht="12.75">
      <c r="E263" s="7"/>
      <c r="F263" s="3"/>
      <c r="G263" s="4"/>
      <c r="H263" s="3"/>
    </row>
    <row r="264" spans="5:8" ht="12.75">
      <c r="E264" s="7"/>
      <c r="F264" s="3"/>
      <c r="G264" s="4"/>
      <c r="H264" s="3"/>
    </row>
    <row r="265" spans="5:8" ht="12.75">
      <c r="E265" s="7"/>
      <c r="F265" s="3"/>
      <c r="G265" s="4"/>
      <c r="H265" s="3"/>
    </row>
    <row r="266" spans="5:8" ht="12.75">
      <c r="E266" s="7"/>
      <c r="F266" s="3"/>
      <c r="G266" s="4"/>
      <c r="H266" s="3"/>
    </row>
    <row r="267" spans="5:8" ht="12.75">
      <c r="E267" s="7"/>
      <c r="F267" s="3"/>
      <c r="G267" s="4"/>
      <c r="H267" s="3"/>
    </row>
    <row r="268" spans="5:8" ht="12.75">
      <c r="E268" s="7"/>
      <c r="F268" s="3"/>
      <c r="G268" s="4"/>
      <c r="H268" s="3"/>
    </row>
    <row r="269" spans="5:8" ht="12.75">
      <c r="E269" s="7"/>
      <c r="F269" s="3"/>
      <c r="G269" s="4"/>
      <c r="H269" s="3"/>
    </row>
    <row r="270" spans="5:8" ht="12.75">
      <c r="E270" s="7"/>
      <c r="F270" s="3"/>
      <c r="G270" s="4"/>
      <c r="H270" s="3"/>
    </row>
    <row r="271" spans="5:8" ht="12.75">
      <c r="E271" s="7"/>
      <c r="F271" s="3"/>
      <c r="G271" s="4"/>
      <c r="H271" s="3"/>
    </row>
    <row r="272" spans="5:8" ht="12.75">
      <c r="E272" s="7"/>
      <c r="F272" s="3"/>
      <c r="G272" s="4"/>
      <c r="H272" s="3"/>
    </row>
    <row r="273" spans="5:8" ht="12.75">
      <c r="E273" s="7"/>
      <c r="F273" s="3"/>
      <c r="G273" s="4"/>
      <c r="H273" s="3"/>
    </row>
    <row r="274" spans="5:8" ht="12.75">
      <c r="E274" s="7"/>
      <c r="F274" s="3"/>
      <c r="G274" s="4"/>
      <c r="H274" s="3"/>
    </row>
    <row r="275" spans="5:8" ht="12.75">
      <c r="E275" s="7"/>
      <c r="F275" s="3"/>
      <c r="G275" s="4"/>
      <c r="H275" s="3"/>
    </row>
    <row r="276" spans="5:8" ht="12.75">
      <c r="E276" s="7"/>
      <c r="F276" s="3"/>
      <c r="G276" s="4"/>
      <c r="H276" s="3"/>
    </row>
    <row r="277" spans="5:8" ht="12.75">
      <c r="E277" s="7"/>
      <c r="F277" s="3"/>
      <c r="G277" s="4"/>
      <c r="H277" s="3"/>
    </row>
    <row r="278" spans="5:8" ht="12.75">
      <c r="E278" s="7"/>
      <c r="F278" s="3"/>
      <c r="G278" s="4"/>
      <c r="H278" s="3"/>
    </row>
    <row r="279" spans="5:8" ht="12.75">
      <c r="E279" s="7"/>
      <c r="F279" s="3"/>
      <c r="G279" s="4"/>
      <c r="H279" s="3"/>
    </row>
    <row r="280" spans="5:8" ht="12.75">
      <c r="E280" s="7"/>
      <c r="F280" s="3"/>
      <c r="G280" s="4"/>
      <c r="H28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H25" sqref="H25"/>
    </sheetView>
  </sheetViews>
  <sheetFormatPr defaultColWidth="9.00390625" defaultRowHeight="12.75"/>
  <sheetData>
    <row r="1" spans="1:2" ht="12.75">
      <c r="A1">
        <v>1</v>
      </c>
      <c r="B1">
        <v>40</v>
      </c>
    </row>
    <row r="2" spans="1:2" ht="12.75">
      <c r="A2">
        <v>2</v>
      </c>
      <c r="B2">
        <v>37</v>
      </c>
    </row>
    <row r="3" spans="1:2" ht="12.75">
      <c r="A3">
        <v>3</v>
      </c>
      <c r="B3">
        <v>35</v>
      </c>
    </row>
    <row r="4" spans="1:2" ht="12.75">
      <c r="A4">
        <v>4</v>
      </c>
      <c r="B4">
        <v>33</v>
      </c>
    </row>
    <row r="5" spans="1:2" ht="12.75">
      <c r="A5">
        <v>5</v>
      </c>
      <c r="B5">
        <v>32</v>
      </c>
    </row>
    <row r="6" spans="1:2" ht="12.75">
      <c r="A6">
        <v>6</v>
      </c>
      <c r="B6">
        <v>31</v>
      </c>
    </row>
    <row r="7" spans="1:2" ht="12.75">
      <c r="A7">
        <v>7</v>
      </c>
      <c r="B7">
        <v>30</v>
      </c>
    </row>
    <row r="8" spans="1:2" ht="12.75">
      <c r="A8">
        <v>8</v>
      </c>
      <c r="B8">
        <v>29</v>
      </c>
    </row>
    <row r="9" spans="1:2" ht="12.75">
      <c r="A9">
        <v>9</v>
      </c>
      <c r="B9">
        <v>28</v>
      </c>
    </row>
    <row r="10" spans="1:2" ht="12.75">
      <c r="A10">
        <v>10</v>
      </c>
      <c r="B10">
        <v>27</v>
      </c>
    </row>
    <row r="11" spans="1:2" ht="12.75">
      <c r="A11">
        <v>11</v>
      </c>
      <c r="B11">
        <v>26</v>
      </c>
    </row>
    <row r="12" spans="1:2" ht="12.75">
      <c r="A12">
        <v>12</v>
      </c>
      <c r="B12">
        <v>25</v>
      </c>
    </row>
    <row r="13" spans="1:2" ht="12.75">
      <c r="A13">
        <v>13</v>
      </c>
      <c r="B13">
        <v>24</v>
      </c>
    </row>
    <row r="14" spans="1:2" ht="12.75">
      <c r="A14">
        <v>14</v>
      </c>
      <c r="B14">
        <v>23</v>
      </c>
    </row>
    <row r="15" spans="1:2" ht="12.75">
      <c r="A15">
        <v>15</v>
      </c>
      <c r="B15">
        <v>22</v>
      </c>
    </row>
    <row r="16" spans="1:2" ht="12.75">
      <c r="A16">
        <v>16</v>
      </c>
      <c r="B16">
        <v>21</v>
      </c>
    </row>
    <row r="17" spans="1:2" ht="12.75">
      <c r="A17">
        <v>17</v>
      </c>
      <c r="B17">
        <v>20</v>
      </c>
    </row>
    <row r="18" spans="1:2" ht="12.75">
      <c r="A18">
        <v>18</v>
      </c>
      <c r="B18">
        <v>19</v>
      </c>
    </row>
    <row r="19" spans="1:2" ht="12.75">
      <c r="A19">
        <v>19</v>
      </c>
      <c r="B19">
        <v>18</v>
      </c>
    </row>
    <row r="20" spans="1:2" ht="12.75">
      <c r="A20">
        <v>20</v>
      </c>
      <c r="B20">
        <v>17</v>
      </c>
    </row>
    <row r="21" spans="1:2" ht="12.75">
      <c r="A21">
        <v>21</v>
      </c>
      <c r="B21">
        <v>16</v>
      </c>
    </row>
    <row r="22" spans="1:2" ht="12.75">
      <c r="A22">
        <v>22</v>
      </c>
      <c r="B22">
        <v>15</v>
      </c>
    </row>
    <row r="23" spans="1:2" ht="12.75">
      <c r="A23">
        <v>23</v>
      </c>
      <c r="B23">
        <v>14</v>
      </c>
    </row>
    <row r="24" spans="1:2" ht="12.75">
      <c r="A24">
        <v>24</v>
      </c>
      <c r="B24">
        <v>13</v>
      </c>
    </row>
    <row r="25" spans="1:2" ht="12.75">
      <c r="A25">
        <v>25</v>
      </c>
      <c r="B25">
        <v>12</v>
      </c>
    </row>
    <row r="26" spans="1:2" ht="12.75">
      <c r="A26">
        <v>26</v>
      </c>
      <c r="B26">
        <v>11</v>
      </c>
    </row>
    <row r="27" spans="1:2" ht="12.75">
      <c r="A27">
        <v>27</v>
      </c>
      <c r="B27">
        <v>10</v>
      </c>
    </row>
    <row r="28" spans="1:2" ht="12.75">
      <c r="A28">
        <v>28</v>
      </c>
      <c r="B28">
        <v>9</v>
      </c>
    </row>
    <row r="29" spans="1:2" ht="12.75">
      <c r="A29">
        <v>29</v>
      </c>
      <c r="B29">
        <v>8</v>
      </c>
    </row>
    <row r="30" spans="1:2" ht="12.75">
      <c r="A30">
        <v>30</v>
      </c>
      <c r="B30">
        <v>7</v>
      </c>
    </row>
    <row r="31" spans="1:2" ht="12.75">
      <c r="A31">
        <v>31</v>
      </c>
      <c r="B31">
        <v>6</v>
      </c>
    </row>
    <row r="32" spans="1:2" ht="12.75">
      <c r="A32">
        <v>32</v>
      </c>
      <c r="B32">
        <v>5</v>
      </c>
    </row>
    <row r="33" spans="1:2" ht="12.75">
      <c r="A33">
        <v>33</v>
      </c>
      <c r="B33">
        <v>4</v>
      </c>
    </row>
    <row r="34" spans="1:2" ht="12.75">
      <c r="A34">
        <v>34</v>
      </c>
      <c r="B34">
        <v>3</v>
      </c>
    </row>
    <row r="35" spans="1:2" ht="12.75">
      <c r="A35">
        <v>35</v>
      </c>
      <c r="B35">
        <v>2</v>
      </c>
    </row>
    <row r="36" spans="1:2" ht="12.75">
      <c r="A36">
        <v>36</v>
      </c>
      <c r="B36">
        <v>1</v>
      </c>
    </row>
    <row r="37" spans="1:2" ht="12.75">
      <c r="A37">
        <v>37</v>
      </c>
      <c r="B37">
        <v>1</v>
      </c>
    </row>
    <row r="38" spans="1:2" ht="12.75">
      <c r="A38">
        <v>38</v>
      </c>
      <c r="B38">
        <v>1</v>
      </c>
    </row>
    <row r="39" spans="1:2" ht="12.75">
      <c r="A39">
        <v>39</v>
      </c>
      <c r="B39">
        <v>1</v>
      </c>
    </row>
    <row r="40" spans="1:2" ht="12.75">
      <c r="A40">
        <v>40</v>
      </c>
      <c r="B40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tnf</dc:creator>
  <cp:keywords/>
  <dc:description/>
  <cp:lastModifiedBy>ник</cp:lastModifiedBy>
  <cp:lastPrinted>2009-10-15T05:37:00Z</cp:lastPrinted>
  <dcterms:created xsi:type="dcterms:W3CDTF">2002-05-24T05:47:40Z</dcterms:created>
  <dcterms:modified xsi:type="dcterms:W3CDTF">2018-05-18T08:08:27Z</dcterms:modified>
  <cp:category/>
  <cp:version/>
  <cp:contentType/>
  <cp:contentStatus/>
</cp:coreProperties>
</file>