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0" yWindow="132" windowWidth="15480" windowHeight="9120"/>
  </bookViews>
  <sheets>
    <sheet name="svod" sheetId="15" r:id="rId1"/>
    <sheet name="раб" sheetId="27" r:id="rId2"/>
    <sheet name="prot" sheetId="17" r:id="rId3"/>
    <sheet name="коэфф" sheetId="28" state="hidden" r:id="rId4"/>
  </sheets>
  <definedNames>
    <definedName name="ЖВЕТ" localSheetId="1">раб!#REF!</definedName>
    <definedName name="ЖЭ" localSheetId="1">раб!#REF!</definedName>
    <definedName name="М10" localSheetId="1">раб!#REF!</definedName>
    <definedName name="М17" localSheetId="1">раб!#REF!</definedName>
    <definedName name="МВЕТ" localSheetId="1">раб!#REF!</definedName>
    <definedName name="МЭ" localSheetId="1">раб!#REF!</definedName>
    <definedName name="_xlnm.Print_Area" localSheetId="0">svod!$A$1:$AJ$129</definedName>
  </definedNames>
  <calcPr calcId="124519"/>
</workbook>
</file>

<file path=xl/calcChain.xml><?xml version="1.0" encoding="utf-8"?>
<calcChain xmlns="http://schemas.openxmlformats.org/spreadsheetml/2006/main">
  <c r="E3" i="17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2"/>
  <c r="F3"/>
  <c r="G3" s="1"/>
  <c r="F4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H31" s="1"/>
  <c r="I31" s="1"/>
  <c r="F32"/>
  <c r="G32" s="1"/>
  <c r="H32" s="1"/>
  <c r="I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H54" s="1"/>
  <c r="I54" s="1"/>
  <c r="F55"/>
  <c r="G55" s="1"/>
  <c r="H55" s="1"/>
  <c r="I55" s="1"/>
  <c r="F56"/>
  <c r="G56" s="1"/>
  <c r="H56" s="1"/>
  <c r="I56" s="1"/>
  <c r="F57"/>
  <c r="G57" s="1"/>
  <c r="H57" s="1"/>
  <c r="I57" s="1"/>
  <c r="F58"/>
  <c r="G58" s="1"/>
  <c r="H58" s="1"/>
  <c r="I58" s="1"/>
  <c r="F59"/>
  <c r="G59" s="1"/>
  <c r="H59" s="1"/>
  <c r="I59" s="1"/>
  <c r="F60"/>
  <c r="G60" s="1"/>
  <c r="H60" s="1"/>
  <c r="I60" s="1"/>
  <c r="F61"/>
  <c r="G61" s="1"/>
  <c r="H61" s="1"/>
  <c r="I61" s="1"/>
  <c r="F62"/>
  <c r="F63"/>
  <c r="G63" s="1"/>
  <c r="H63" s="1"/>
  <c r="I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F86"/>
  <c r="F87"/>
  <c r="F88"/>
  <c r="F89"/>
  <c r="F90"/>
  <c r="F91"/>
  <c r="F92"/>
  <c r="F93"/>
  <c r="F94"/>
  <c r="F95"/>
  <c r="F96"/>
  <c r="F97"/>
  <c r="F98"/>
  <c r="F99"/>
  <c r="F100"/>
  <c r="AC5" i="15"/>
  <c r="AW131"/>
  <c r="AW130"/>
  <c r="AW129"/>
  <c r="AW128"/>
  <c r="AW127"/>
  <c r="AW85"/>
  <c r="AW78"/>
  <c r="AW77"/>
  <c r="AW76"/>
  <c r="AW75"/>
  <c r="AW74"/>
  <c r="AW73"/>
  <c r="AW72"/>
  <c r="AW71"/>
  <c r="AW70"/>
  <c r="AF7"/>
  <c r="AT91"/>
  <c r="AU91" s="1"/>
  <c r="AV91" s="1"/>
  <c r="AE91" s="1"/>
  <c r="AR91"/>
  <c r="AQ91"/>
  <c r="AP91"/>
  <c r="AO91"/>
  <c r="AN91"/>
  <c r="AM91"/>
  <c r="AL91"/>
  <c r="AK91"/>
  <c r="AJ91"/>
  <c r="AI91"/>
  <c r="AH91"/>
  <c r="AG91"/>
  <c r="AF91"/>
  <c r="AC91"/>
  <c r="AC51"/>
  <c r="AF50"/>
  <c r="AG50"/>
  <c r="AH50"/>
  <c r="AI50"/>
  <c r="AJ50"/>
  <c r="AK50"/>
  <c r="AL50"/>
  <c r="AM50"/>
  <c r="AN50"/>
  <c r="AO50"/>
  <c r="AP50"/>
  <c r="AQ50"/>
  <c r="AR50"/>
  <c r="AC18"/>
  <c r="AF51"/>
  <c r="AG51"/>
  <c r="AH51"/>
  <c r="AI51"/>
  <c r="AJ51"/>
  <c r="AK51"/>
  <c r="AL51"/>
  <c r="AM51"/>
  <c r="AN51"/>
  <c r="AO51"/>
  <c r="AP51"/>
  <c r="AQ51"/>
  <c r="AR51"/>
  <c r="AC67"/>
  <c r="AF68"/>
  <c r="AG68"/>
  <c r="AH68"/>
  <c r="AI68"/>
  <c r="AJ68"/>
  <c r="AK68"/>
  <c r="AL68"/>
  <c r="AM68"/>
  <c r="AN68"/>
  <c r="AO68"/>
  <c r="AP68"/>
  <c r="AQ68"/>
  <c r="AR68"/>
  <c r="AT133"/>
  <c r="AU133" s="1"/>
  <c r="AV133" s="1"/>
  <c r="AE133" s="1"/>
  <c r="AT136"/>
  <c r="AU136" s="1"/>
  <c r="AV136" s="1"/>
  <c r="AE136" s="1"/>
  <c r="AC46"/>
  <c r="AF46"/>
  <c r="AG46"/>
  <c r="AH46"/>
  <c r="AI46"/>
  <c r="AJ46"/>
  <c r="AK46"/>
  <c r="AL46"/>
  <c r="AM46"/>
  <c r="AN46"/>
  <c r="AO46"/>
  <c r="AP46"/>
  <c r="AQ46"/>
  <c r="AR46"/>
  <c r="AC44"/>
  <c r="AF47"/>
  <c r="AG47"/>
  <c r="AH47"/>
  <c r="AI47"/>
  <c r="AJ47"/>
  <c r="AK47"/>
  <c r="AL47"/>
  <c r="AM47"/>
  <c r="AN47"/>
  <c r="AO47"/>
  <c r="AP47"/>
  <c r="AQ47"/>
  <c r="AR47"/>
  <c r="AC48"/>
  <c r="AF48"/>
  <c r="AG48"/>
  <c r="AH48"/>
  <c r="AI48"/>
  <c r="AJ48"/>
  <c r="AK48"/>
  <c r="AL48"/>
  <c r="AM48"/>
  <c r="AN48"/>
  <c r="AO48"/>
  <c r="AP48"/>
  <c r="AQ48"/>
  <c r="AR48"/>
  <c r="AC107"/>
  <c r="AF111"/>
  <c r="AG111"/>
  <c r="AH111"/>
  <c r="AI111"/>
  <c r="AJ111"/>
  <c r="AK111"/>
  <c r="AL111"/>
  <c r="AM111"/>
  <c r="AN111"/>
  <c r="AO111"/>
  <c r="AP111"/>
  <c r="AQ111"/>
  <c r="AR111"/>
  <c r="AC96"/>
  <c r="AF112"/>
  <c r="AG112"/>
  <c r="AH112"/>
  <c r="AI112"/>
  <c r="AJ112"/>
  <c r="AK112"/>
  <c r="AL112"/>
  <c r="AM112"/>
  <c r="AN112"/>
  <c r="AO112"/>
  <c r="AP112"/>
  <c r="AQ112"/>
  <c r="AR112"/>
  <c r="AC59"/>
  <c r="AF67"/>
  <c r="AG67"/>
  <c r="AH67"/>
  <c r="AI67"/>
  <c r="AJ67"/>
  <c r="AK67"/>
  <c r="AL67"/>
  <c r="AM67"/>
  <c r="AN67"/>
  <c r="AO67"/>
  <c r="AP67"/>
  <c r="AQ67"/>
  <c r="AR67"/>
  <c r="AC45"/>
  <c r="AF45"/>
  <c r="AG45"/>
  <c r="AH45"/>
  <c r="AI45"/>
  <c r="AJ45"/>
  <c r="AK45"/>
  <c r="AL45"/>
  <c r="AM45"/>
  <c r="AN45"/>
  <c r="AO45"/>
  <c r="AP45"/>
  <c r="AQ45"/>
  <c r="AR45"/>
  <c r="AC50"/>
  <c r="AF49"/>
  <c r="AG49"/>
  <c r="AH49"/>
  <c r="AI49"/>
  <c r="AJ49"/>
  <c r="AK49"/>
  <c r="AL49"/>
  <c r="AM49"/>
  <c r="AN49"/>
  <c r="AO49"/>
  <c r="AP49"/>
  <c r="AQ49"/>
  <c r="AR49"/>
  <c r="AC103"/>
  <c r="AF110"/>
  <c r="AG110"/>
  <c r="AH110"/>
  <c r="AI110"/>
  <c r="AJ110"/>
  <c r="AK110"/>
  <c r="AL110"/>
  <c r="AM110"/>
  <c r="AN110"/>
  <c r="AO110"/>
  <c r="AP110"/>
  <c r="AQ110"/>
  <c r="AR110"/>
  <c r="AT85"/>
  <c r="AU85" s="1"/>
  <c r="AV85" s="1"/>
  <c r="AE85" s="1"/>
  <c r="AT86"/>
  <c r="AU86" s="1"/>
  <c r="AV86" s="1"/>
  <c r="AE86" s="1"/>
  <c r="AT82"/>
  <c r="AU82" s="1"/>
  <c r="AV82" s="1"/>
  <c r="AE82" s="1"/>
  <c r="AT46"/>
  <c r="AU46" s="1"/>
  <c r="AV46" s="1"/>
  <c r="AE46" s="1"/>
  <c r="AT108"/>
  <c r="AU108" s="1"/>
  <c r="AV108" s="1"/>
  <c r="AE108" s="1"/>
  <c r="AT109"/>
  <c r="AU109" s="1"/>
  <c r="AV109" s="1"/>
  <c r="AE109" s="1"/>
  <c r="AT37"/>
  <c r="AU37" s="1"/>
  <c r="AV37" s="1"/>
  <c r="AE37" s="1"/>
  <c r="AT13"/>
  <c r="AU13" s="1"/>
  <c r="AV13" s="1"/>
  <c r="AE13" s="1"/>
  <c r="AT27"/>
  <c r="AU27" s="1"/>
  <c r="AV27" s="1"/>
  <c r="AE27" s="1"/>
  <c r="AT24"/>
  <c r="AU24" s="1"/>
  <c r="AV24" s="1"/>
  <c r="AE24" s="1"/>
  <c r="AT45"/>
  <c r="AU45" s="1"/>
  <c r="AV45" s="1"/>
  <c r="AE45" s="1"/>
  <c r="AT47"/>
  <c r="AU47" s="1"/>
  <c r="AV47" s="1"/>
  <c r="AE47" s="1"/>
  <c r="AT48"/>
  <c r="AU48" s="1"/>
  <c r="AV48" s="1"/>
  <c r="AE48" s="1"/>
  <c r="AT49"/>
  <c r="AU49" s="1"/>
  <c r="AV49" s="1"/>
  <c r="AE49" s="1"/>
  <c r="AC9"/>
  <c r="AC20"/>
  <c r="AC16"/>
  <c r="AC21"/>
  <c r="AC28"/>
  <c r="AC8"/>
  <c r="AC14"/>
  <c r="AC15"/>
  <c r="AC22"/>
  <c r="AC23"/>
  <c r="AC31"/>
  <c r="AC13"/>
  <c r="AC24"/>
  <c r="AC26"/>
  <c r="AC32"/>
  <c r="AC25"/>
  <c r="AC7"/>
  <c r="AC30"/>
  <c r="AC10"/>
  <c r="AC29"/>
  <c r="AC11"/>
  <c r="AC38"/>
  <c r="AC36"/>
  <c r="AC35"/>
  <c r="AC6"/>
  <c r="AC33"/>
  <c r="AC12"/>
  <c r="AC41"/>
  <c r="AC39"/>
  <c r="AC34"/>
  <c r="AC37"/>
  <c r="AC42"/>
  <c r="AC27"/>
  <c r="AC49"/>
  <c r="AC17"/>
  <c r="AC40"/>
  <c r="AC47"/>
  <c r="AC43"/>
  <c r="AC52"/>
  <c r="AC53"/>
  <c r="AC57"/>
  <c r="AC64"/>
  <c r="AC58"/>
  <c r="AC54"/>
  <c r="AC56"/>
  <c r="AC60"/>
  <c r="AC63"/>
  <c r="AC61"/>
  <c r="AC68"/>
  <c r="AC65"/>
  <c r="AC62"/>
  <c r="AC66"/>
  <c r="AC55"/>
  <c r="AC69"/>
  <c r="AC72"/>
  <c r="AC71"/>
  <c r="AC78"/>
  <c r="AC74"/>
  <c r="AC73"/>
  <c r="AC76"/>
  <c r="AC80"/>
  <c r="AC81"/>
  <c r="AC87"/>
  <c r="AC86"/>
  <c r="AC82"/>
  <c r="AC85"/>
  <c r="AC79"/>
  <c r="AC83"/>
  <c r="AC90"/>
  <c r="AC70"/>
  <c r="AC88"/>
  <c r="AC89"/>
  <c r="AC77"/>
  <c r="AC84"/>
  <c r="AC75"/>
  <c r="AC92"/>
  <c r="AC98"/>
  <c r="AC93"/>
  <c r="AC101"/>
  <c r="AC119"/>
  <c r="AC100"/>
  <c r="AC95"/>
  <c r="AC94"/>
  <c r="AC99"/>
  <c r="AC102"/>
  <c r="AC104"/>
  <c r="AC105"/>
  <c r="AC97"/>
  <c r="AC106"/>
  <c r="AC110"/>
  <c r="AC108"/>
  <c r="AC111"/>
  <c r="AC112"/>
  <c r="AC109"/>
  <c r="AC113"/>
  <c r="AC114"/>
  <c r="AC116"/>
  <c r="AC118"/>
  <c r="AC115"/>
  <c r="AC120"/>
  <c r="AC121"/>
  <c r="AC117"/>
  <c r="AC122"/>
  <c r="AC124"/>
  <c r="AC123"/>
  <c r="AC126"/>
  <c r="AC127"/>
  <c r="AC129"/>
  <c r="AC130"/>
  <c r="AC134"/>
  <c r="AC131"/>
  <c r="AC132"/>
  <c r="AC135"/>
  <c r="AC128"/>
  <c r="AC133"/>
  <c r="AC136"/>
  <c r="AC137"/>
  <c r="AC19"/>
  <c r="AT35"/>
  <c r="AU35" s="1"/>
  <c r="AV35" s="1"/>
  <c r="AE35" s="1"/>
  <c r="AT112"/>
  <c r="AU112" s="1"/>
  <c r="AV112" s="1"/>
  <c r="AE112" s="1"/>
  <c r="AT31"/>
  <c r="AU31" s="1"/>
  <c r="AV31" s="1"/>
  <c r="AE31" s="1"/>
  <c r="AT111"/>
  <c r="AU111" s="1"/>
  <c r="AV111" s="1"/>
  <c r="AE111" s="1"/>
  <c r="AT103"/>
  <c r="AU103" s="1"/>
  <c r="AV103" s="1"/>
  <c r="AE103" s="1"/>
  <c r="AT123"/>
  <c r="AU123" s="1"/>
  <c r="AV123" s="1"/>
  <c r="AE123" s="1"/>
  <c r="G62" i="17"/>
  <c r="H62" s="1"/>
  <c r="I62" s="1"/>
  <c r="AG7" i="15"/>
  <c r="AO7"/>
  <c r="AF8"/>
  <c r="AG8"/>
  <c r="AH8"/>
  <c r="AI8"/>
  <c r="AJ8"/>
  <c r="AK8"/>
  <c r="AL8"/>
  <c r="AM8"/>
  <c r="AN8"/>
  <c r="AO8"/>
  <c r="AP8"/>
  <c r="AQ8"/>
  <c r="AR8"/>
  <c r="AF9"/>
  <c r="AG9"/>
  <c r="AH9"/>
  <c r="AI9"/>
  <c r="AJ9"/>
  <c r="AK9"/>
  <c r="AL9"/>
  <c r="AM9"/>
  <c r="AN9"/>
  <c r="AO9"/>
  <c r="AP9"/>
  <c r="AQ9"/>
  <c r="AR9"/>
  <c r="AF5"/>
  <c r="AG5"/>
  <c r="AH5"/>
  <c r="AI5"/>
  <c r="AJ5"/>
  <c r="AK5"/>
  <c r="AL5"/>
  <c r="AM5"/>
  <c r="AN5"/>
  <c r="AO5"/>
  <c r="AP5"/>
  <c r="AQ5"/>
  <c r="AR5"/>
  <c r="AF10"/>
  <c r="AG10"/>
  <c r="AH10"/>
  <c r="AI10"/>
  <c r="AJ10"/>
  <c r="AK10"/>
  <c r="AL10"/>
  <c r="AM10"/>
  <c r="AN10"/>
  <c r="AO10"/>
  <c r="AP10"/>
  <c r="AQ10"/>
  <c r="AR10"/>
  <c r="AF11"/>
  <c r="AG11"/>
  <c r="AH11"/>
  <c r="AI11"/>
  <c r="AJ11"/>
  <c r="AK11"/>
  <c r="AL11"/>
  <c r="AM11"/>
  <c r="AN11"/>
  <c r="AO11"/>
  <c r="AP11"/>
  <c r="AQ11"/>
  <c r="AR11"/>
  <c r="AF14"/>
  <c r="AG14"/>
  <c r="AH14"/>
  <c r="AI14"/>
  <c r="AJ14"/>
  <c r="AK14"/>
  <c r="AL14"/>
  <c r="AM14"/>
  <c r="AN14"/>
  <c r="AO14"/>
  <c r="AP14"/>
  <c r="AQ14"/>
  <c r="AR14"/>
  <c r="AF13"/>
  <c r="AG13"/>
  <c r="AH13"/>
  <c r="AI13"/>
  <c r="AJ13"/>
  <c r="AK13"/>
  <c r="AL13"/>
  <c r="AM13"/>
  <c r="AN13"/>
  <c r="AO13"/>
  <c r="AP13"/>
  <c r="AQ13"/>
  <c r="AR13"/>
  <c r="AF12"/>
  <c r="AG12"/>
  <c r="AD12" s="1"/>
  <c r="AH12"/>
  <c r="AI12"/>
  <c r="AJ12"/>
  <c r="AK12"/>
  <c r="AL12"/>
  <c r="AM12"/>
  <c r="AN12"/>
  <c r="AO12"/>
  <c r="AP12"/>
  <c r="AQ12"/>
  <c r="AR12"/>
  <c r="AF15"/>
  <c r="AG15"/>
  <c r="AH15"/>
  <c r="AI15"/>
  <c r="AJ15"/>
  <c r="AK15"/>
  <c r="AL15"/>
  <c r="AM15"/>
  <c r="AN15"/>
  <c r="AO15"/>
  <c r="AP15"/>
  <c r="AQ15"/>
  <c r="AR15"/>
  <c r="AF16"/>
  <c r="AG16"/>
  <c r="AH16"/>
  <c r="AI16"/>
  <c r="AJ16"/>
  <c r="AK16"/>
  <c r="AL16"/>
  <c r="AM16"/>
  <c r="AN16"/>
  <c r="AO16"/>
  <c r="AP16"/>
  <c r="AQ16"/>
  <c r="AR16"/>
  <c r="AF18"/>
  <c r="AG18"/>
  <c r="AH18"/>
  <c r="AI18"/>
  <c r="AJ18"/>
  <c r="AK18"/>
  <c r="AL18"/>
  <c r="AM18"/>
  <c r="AN18"/>
  <c r="AO18"/>
  <c r="AP18"/>
  <c r="AQ18"/>
  <c r="AR18"/>
  <c r="AF17"/>
  <c r="AG17"/>
  <c r="AH17"/>
  <c r="AI17"/>
  <c r="AJ17"/>
  <c r="AK17"/>
  <c r="AL17"/>
  <c r="AM17"/>
  <c r="AN17"/>
  <c r="AO17"/>
  <c r="AP17"/>
  <c r="AQ17"/>
  <c r="AR17"/>
  <c r="AF19"/>
  <c r="AG19"/>
  <c r="AH19"/>
  <c r="AI19"/>
  <c r="AJ19"/>
  <c r="AK19"/>
  <c r="AL19"/>
  <c r="AM19"/>
  <c r="AN19"/>
  <c r="AO19"/>
  <c r="AP19"/>
  <c r="AQ19"/>
  <c r="AR19"/>
  <c r="AF20"/>
  <c r="AG20"/>
  <c r="AH20"/>
  <c r="AI20"/>
  <c r="AJ20"/>
  <c r="AK20"/>
  <c r="AL20"/>
  <c r="AM20"/>
  <c r="AN20"/>
  <c r="AO20"/>
  <c r="AP20"/>
  <c r="AQ20"/>
  <c r="AR20"/>
  <c r="AF21"/>
  <c r="AD21" s="1"/>
  <c r="AG21"/>
  <c r="AH21"/>
  <c r="AI21"/>
  <c r="AJ21"/>
  <c r="AK21"/>
  <c r="AL21"/>
  <c r="AM21"/>
  <c r="AN21"/>
  <c r="AO21"/>
  <c r="AP21"/>
  <c r="AQ21"/>
  <c r="AR21"/>
  <c r="AF22"/>
  <c r="AG22"/>
  <c r="AH22"/>
  <c r="AI22"/>
  <c r="AJ22"/>
  <c r="AK22"/>
  <c r="AL22"/>
  <c r="AM22"/>
  <c r="AN22"/>
  <c r="AO22"/>
  <c r="AP22"/>
  <c r="AQ22"/>
  <c r="AR22"/>
  <c r="AF23"/>
  <c r="AG23"/>
  <c r="AH23"/>
  <c r="AI23"/>
  <c r="AJ23"/>
  <c r="AK23"/>
  <c r="AL23"/>
  <c r="AM23"/>
  <c r="AN23"/>
  <c r="AO23"/>
  <c r="AP23"/>
  <c r="AQ23"/>
  <c r="AR23"/>
  <c r="AF24"/>
  <c r="AG24"/>
  <c r="AH24"/>
  <c r="AI24"/>
  <c r="AJ24"/>
  <c r="AK24"/>
  <c r="AL24"/>
  <c r="AM24"/>
  <c r="AN24"/>
  <c r="AO24"/>
  <c r="AP24"/>
  <c r="AQ24"/>
  <c r="AR24"/>
  <c r="AF25"/>
  <c r="AG25"/>
  <c r="AH25"/>
  <c r="AI25"/>
  <c r="AJ25"/>
  <c r="AK25"/>
  <c r="AL25"/>
  <c r="AM25"/>
  <c r="AN25"/>
  <c r="AO25"/>
  <c r="AP25"/>
  <c r="AQ25"/>
  <c r="AR25"/>
  <c r="AF26"/>
  <c r="AG26"/>
  <c r="AH26"/>
  <c r="AI26"/>
  <c r="AJ26"/>
  <c r="AK26"/>
  <c r="AL26"/>
  <c r="AM26"/>
  <c r="AN26"/>
  <c r="AO26"/>
  <c r="AP26"/>
  <c r="AQ26"/>
  <c r="AR26"/>
  <c r="AF29"/>
  <c r="AG29"/>
  <c r="AH29"/>
  <c r="AI29"/>
  <c r="AJ29"/>
  <c r="AK29"/>
  <c r="AL29"/>
  <c r="AM29"/>
  <c r="AN29"/>
  <c r="AO29"/>
  <c r="AP29"/>
  <c r="AQ29"/>
  <c r="AR29"/>
  <c r="AF27"/>
  <c r="AG27"/>
  <c r="AH27"/>
  <c r="AI27"/>
  <c r="AJ27"/>
  <c r="AK27"/>
  <c r="AL27"/>
  <c r="AM27"/>
  <c r="AN27"/>
  <c r="AO27"/>
  <c r="AP27"/>
  <c r="AQ27"/>
  <c r="AR27"/>
  <c r="AF30"/>
  <c r="AG30"/>
  <c r="AH30"/>
  <c r="AI30"/>
  <c r="AJ30"/>
  <c r="AK30"/>
  <c r="AL30"/>
  <c r="AM30"/>
  <c r="AN30"/>
  <c r="AO30"/>
  <c r="AP30"/>
  <c r="AQ30"/>
  <c r="AR30"/>
  <c r="AF28"/>
  <c r="AG28"/>
  <c r="AH28"/>
  <c r="AI28"/>
  <c r="AJ28"/>
  <c r="AK28"/>
  <c r="AL28"/>
  <c r="AM28"/>
  <c r="AN28"/>
  <c r="AO28"/>
  <c r="AP28"/>
  <c r="AQ28"/>
  <c r="AR28"/>
  <c r="AF32"/>
  <c r="AG32"/>
  <c r="AH32"/>
  <c r="AI32"/>
  <c r="AJ32"/>
  <c r="AK32"/>
  <c r="AL32"/>
  <c r="AM32"/>
  <c r="AN32"/>
  <c r="AO32"/>
  <c r="AP32"/>
  <c r="AQ32"/>
  <c r="AR32"/>
  <c r="AF33"/>
  <c r="AG33"/>
  <c r="AH33"/>
  <c r="AI33"/>
  <c r="AJ33"/>
  <c r="AK33"/>
  <c r="AL33"/>
  <c r="AM33"/>
  <c r="AN33"/>
  <c r="AO33"/>
  <c r="AP33"/>
  <c r="AQ33"/>
  <c r="AR33"/>
  <c r="AF31"/>
  <c r="AG31"/>
  <c r="AH31"/>
  <c r="AI31"/>
  <c r="AJ31"/>
  <c r="AK31"/>
  <c r="AL31"/>
  <c r="AM31"/>
  <c r="AN31"/>
  <c r="AO31"/>
  <c r="AP31"/>
  <c r="AQ31"/>
  <c r="AR31"/>
  <c r="AF34"/>
  <c r="AG34"/>
  <c r="AH34"/>
  <c r="AI34"/>
  <c r="AJ34"/>
  <c r="AK34"/>
  <c r="AL34"/>
  <c r="AM34"/>
  <c r="AN34"/>
  <c r="AO34"/>
  <c r="AP34"/>
  <c r="AQ34"/>
  <c r="AR34"/>
  <c r="AF37"/>
  <c r="AG37"/>
  <c r="AH37"/>
  <c r="AI37"/>
  <c r="AJ37"/>
  <c r="AK37"/>
  <c r="AL37"/>
  <c r="AM37"/>
  <c r="AN37"/>
  <c r="AO37"/>
  <c r="AP37"/>
  <c r="AQ37"/>
  <c r="AR37"/>
  <c r="AF38"/>
  <c r="AG38"/>
  <c r="AH38"/>
  <c r="AI38"/>
  <c r="AJ38"/>
  <c r="AK38"/>
  <c r="AL38"/>
  <c r="AM38"/>
  <c r="AN38"/>
  <c r="AO38"/>
  <c r="AP38"/>
  <c r="AQ38"/>
  <c r="AR38"/>
  <c r="AF39"/>
  <c r="AG39"/>
  <c r="AH39"/>
  <c r="AI39"/>
  <c r="AJ39"/>
  <c r="AK39"/>
  <c r="AL39"/>
  <c r="AM39"/>
  <c r="AN39"/>
  <c r="AO39"/>
  <c r="AP39"/>
  <c r="AQ39"/>
  <c r="AR39"/>
  <c r="AF35"/>
  <c r="AG35"/>
  <c r="AH35"/>
  <c r="AI35"/>
  <c r="AJ35"/>
  <c r="AK35"/>
  <c r="AL35"/>
  <c r="AM35"/>
  <c r="AN35"/>
  <c r="AO35"/>
  <c r="AP35"/>
  <c r="AQ35"/>
  <c r="AR35"/>
  <c r="AF40"/>
  <c r="AG40"/>
  <c r="AH40"/>
  <c r="AI40"/>
  <c r="AJ40"/>
  <c r="AK40"/>
  <c r="AL40"/>
  <c r="AM40"/>
  <c r="AN40"/>
  <c r="AO40"/>
  <c r="AP40"/>
  <c r="AQ40"/>
  <c r="AR40"/>
  <c r="AF36"/>
  <c r="AG36"/>
  <c r="AH36"/>
  <c r="AI36"/>
  <c r="AJ36"/>
  <c r="AK36"/>
  <c r="AL36"/>
  <c r="AM36"/>
  <c r="AN36"/>
  <c r="AO36"/>
  <c r="AP36"/>
  <c r="AQ36"/>
  <c r="AR36"/>
  <c r="AF41"/>
  <c r="AG41"/>
  <c r="AH41"/>
  <c r="AI41"/>
  <c r="AJ41"/>
  <c r="AK41"/>
  <c r="AL41"/>
  <c r="AM41"/>
  <c r="AN41"/>
  <c r="AO41"/>
  <c r="AP41"/>
  <c r="AQ41"/>
  <c r="AR41"/>
  <c r="AF42"/>
  <c r="AG42"/>
  <c r="AH42"/>
  <c r="AI42"/>
  <c r="AJ42"/>
  <c r="AK42"/>
  <c r="AL42"/>
  <c r="AM42"/>
  <c r="AN42"/>
  <c r="AO42"/>
  <c r="AP42"/>
  <c r="AQ42"/>
  <c r="AR42"/>
  <c r="AF43"/>
  <c r="AG43"/>
  <c r="AH43"/>
  <c r="AI43"/>
  <c r="AJ43"/>
  <c r="AK43"/>
  <c r="AL43"/>
  <c r="AM43"/>
  <c r="AN43"/>
  <c r="AO43"/>
  <c r="AP43"/>
  <c r="AQ43"/>
  <c r="AR43"/>
  <c r="AF44"/>
  <c r="AG44"/>
  <c r="AH44"/>
  <c r="AI44"/>
  <c r="AJ44"/>
  <c r="AK44"/>
  <c r="AL44"/>
  <c r="AM44"/>
  <c r="AN44"/>
  <c r="AO44"/>
  <c r="AP44"/>
  <c r="AQ44"/>
  <c r="AR44"/>
  <c r="AF52"/>
  <c r="AG52"/>
  <c r="AH52"/>
  <c r="AI52"/>
  <c r="AJ52"/>
  <c r="AK52"/>
  <c r="AL52"/>
  <c r="AM52"/>
  <c r="AN52"/>
  <c r="AO52"/>
  <c r="AP52"/>
  <c r="AQ52"/>
  <c r="AR52"/>
  <c r="AF53"/>
  <c r="AG53"/>
  <c r="AH53"/>
  <c r="AI53"/>
  <c r="AJ53"/>
  <c r="AK53"/>
  <c r="AL53"/>
  <c r="AM53"/>
  <c r="AN53"/>
  <c r="AO53"/>
  <c r="AP53"/>
  <c r="AQ53"/>
  <c r="AR53"/>
  <c r="AF54"/>
  <c r="AG54"/>
  <c r="AH54"/>
  <c r="AI54"/>
  <c r="AJ54"/>
  <c r="AK54"/>
  <c r="AL54"/>
  <c r="AM54"/>
  <c r="AN54"/>
  <c r="AO54"/>
  <c r="AP54"/>
  <c r="AQ54"/>
  <c r="AR54"/>
  <c r="AF56"/>
  <c r="AG56"/>
  <c r="AH56"/>
  <c r="AI56"/>
  <c r="AJ56"/>
  <c r="AK56"/>
  <c r="AL56"/>
  <c r="AM56"/>
  <c r="AN56"/>
  <c r="AO56"/>
  <c r="AP56"/>
  <c r="AQ56"/>
  <c r="AR56"/>
  <c r="AF55"/>
  <c r="AG55"/>
  <c r="AH55"/>
  <c r="AI55"/>
  <c r="AJ55"/>
  <c r="AK55"/>
  <c r="AL55"/>
  <c r="AM55"/>
  <c r="AN55"/>
  <c r="AO55"/>
  <c r="AP55"/>
  <c r="AQ55"/>
  <c r="AR55"/>
  <c r="AF57"/>
  <c r="AG57"/>
  <c r="AH57"/>
  <c r="AI57"/>
  <c r="AJ57"/>
  <c r="AK57"/>
  <c r="AL57"/>
  <c r="AM57"/>
  <c r="AN57"/>
  <c r="AO57"/>
  <c r="AP57"/>
  <c r="AQ57"/>
  <c r="AR57"/>
  <c r="AF58"/>
  <c r="AD58" s="1"/>
  <c r="AG58"/>
  <c r="AH58"/>
  <c r="AI58"/>
  <c r="AJ58"/>
  <c r="AK58"/>
  <c r="AL58"/>
  <c r="AM58"/>
  <c r="AN58"/>
  <c r="AO58"/>
  <c r="AP58"/>
  <c r="AQ58"/>
  <c r="AR58"/>
  <c r="AF60"/>
  <c r="AG60"/>
  <c r="AH60"/>
  <c r="AI60"/>
  <c r="AJ60"/>
  <c r="AK60"/>
  <c r="AL60"/>
  <c r="AM60"/>
  <c r="AN60"/>
  <c r="AO60"/>
  <c r="AP60"/>
  <c r="AQ60"/>
  <c r="AR60"/>
  <c r="AF59"/>
  <c r="AG59"/>
  <c r="AH59"/>
  <c r="AI59"/>
  <c r="AJ59"/>
  <c r="AK59"/>
  <c r="AL59"/>
  <c r="AM59"/>
  <c r="AN59"/>
  <c r="AO59"/>
  <c r="AP59"/>
  <c r="AQ59"/>
  <c r="AR59"/>
  <c r="AF61"/>
  <c r="AG61"/>
  <c r="AH61"/>
  <c r="AI61"/>
  <c r="AJ61"/>
  <c r="AK61"/>
  <c r="AL61"/>
  <c r="AM61"/>
  <c r="AN61"/>
  <c r="AO61"/>
  <c r="AP61"/>
  <c r="AQ61"/>
  <c r="AR61"/>
  <c r="AF62"/>
  <c r="AG62"/>
  <c r="AH62"/>
  <c r="AI62"/>
  <c r="AJ62"/>
  <c r="AK62"/>
  <c r="AL62"/>
  <c r="AM62"/>
  <c r="AN62"/>
  <c r="AO62"/>
  <c r="AP62"/>
  <c r="AQ62"/>
  <c r="AR62"/>
  <c r="AF64"/>
  <c r="AG64"/>
  <c r="AH64"/>
  <c r="AI64"/>
  <c r="AJ64"/>
  <c r="AK64"/>
  <c r="AL64"/>
  <c r="AM64"/>
  <c r="AN64"/>
  <c r="AO64"/>
  <c r="AP64"/>
  <c r="AQ64"/>
  <c r="AR64"/>
  <c r="AF63"/>
  <c r="AG63"/>
  <c r="AH63"/>
  <c r="AI63"/>
  <c r="AJ63"/>
  <c r="AK63"/>
  <c r="AL63"/>
  <c r="AM63"/>
  <c r="AN63"/>
  <c r="AO63"/>
  <c r="AP63"/>
  <c r="AQ63"/>
  <c r="AR63"/>
  <c r="AF65"/>
  <c r="AG65"/>
  <c r="AH65"/>
  <c r="AI65"/>
  <c r="AJ65"/>
  <c r="AK65"/>
  <c r="AL65"/>
  <c r="AM65"/>
  <c r="AN65"/>
  <c r="AO65"/>
  <c r="AP65"/>
  <c r="AQ65"/>
  <c r="AR65"/>
  <c r="AF66"/>
  <c r="AG66"/>
  <c r="AH66"/>
  <c r="AI66"/>
  <c r="AJ66"/>
  <c r="AK66"/>
  <c r="AL66"/>
  <c r="AM66"/>
  <c r="AN66"/>
  <c r="AO66"/>
  <c r="AP66"/>
  <c r="AQ66"/>
  <c r="AR66"/>
  <c r="AF69"/>
  <c r="AG69"/>
  <c r="AH69"/>
  <c r="AI69"/>
  <c r="AJ69"/>
  <c r="AK69"/>
  <c r="AL69"/>
  <c r="AM69"/>
  <c r="AN69"/>
  <c r="AO69"/>
  <c r="AP69"/>
  <c r="AQ69"/>
  <c r="AR69"/>
  <c r="AF70"/>
  <c r="AG70"/>
  <c r="AH70"/>
  <c r="AI70"/>
  <c r="AJ70"/>
  <c r="AK70"/>
  <c r="AL70"/>
  <c r="AM70"/>
  <c r="AN70"/>
  <c r="AO70"/>
  <c r="AP70"/>
  <c r="AQ70"/>
  <c r="AR70"/>
  <c r="AF71"/>
  <c r="AG71"/>
  <c r="AH71"/>
  <c r="AI71"/>
  <c r="AJ71"/>
  <c r="AK71"/>
  <c r="AL71"/>
  <c r="AM71"/>
  <c r="AN71"/>
  <c r="AO71"/>
  <c r="AP71"/>
  <c r="AQ71"/>
  <c r="AR71"/>
  <c r="AF72"/>
  <c r="AG72"/>
  <c r="AH72"/>
  <c r="AI72"/>
  <c r="AJ72"/>
  <c r="AK72"/>
  <c r="AL72"/>
  <c r="AM72"/>
  <c r="AN72"/>
  <c r="AO72"/>
  <c r="AP72"/>
  <c r="AQ72"/>
  <c r="AR72"/>
  <c r="AF74"/>
  <c r="AG74"/>
  <c r="AH74"/>
  <c r="AI74"/>
  <c r="AJ74"/>
  <c r="AK74"/>
  <c r="AL74"/>
  <c r="AM74"/>
  <c r="AN74"/>
  <c r="AO74"/>
  <c r="AP74"/>
  <c r="AQ74"/>
  <c r="AR74"/>
  <c r="AF73"/>
  <c r="AG73"/>
  <c r="AH73"/>
  <c r="AI73"/>
  <c r="AJ73"/>
  <c r="AK73"/>
  <c r="AL73"/>
  <c r="AM73"/>
  <c r="AN73"/>
  <c r="AO73"/>
  <c r="AP73"/>
  <c r="AQ73"/>
  <c r="AR73"/>
  <c r="AF75"/>
  <c r="AG75"/>
  <c r="AH75"/>
  <c r="AI75"/>
  <c r="AJ75"/>
  <c r="AK75"/>
  <c r="AL75"/>
  <c r="AM75"/>
  <c r="AN75"/>
  <c r="AO75"/>
  <c r="AP75"/>
  <c r="AQ75"/>
  <c r="AR75"/>
  <c r="AF76"/>
  <c r="AG76"/>
  <c r="AH76"/>
  <c r="AI76"/>
  <c r="AJ76"/>
  <c r="AK76"/>
  <c r="AL76"/>
  <c r="AM76"/>
  <c r="AN76"/>
  <c r="AO76"/>
  <c r="AP76"/>
  <c r="AQ76"/>
  <c r="AR76"/>
  <c r="AF77"/>
  <c r="AG77"/>
  <c r="AH77"/>
  <c r="AI77"/>
  <c r="AJ77"/>
  <c r="AK77"/>
  <c r="AL77"/>
  <c r="AM77"/>
  <c r="AN77"/>
  <c r="AO77"/>
  <c r="AP77"/>
  <c r="AQ77"/>
  <c r="AR77"/>
  <c r="AF79"/>
  <c r="AG79"/>
  <c r="AH79"/>
  <c r="AI79"/>
  <c r="AJ79"/>
  <c r="AK79"/>
  <c r="AL79"/>
  <c r="AM79"/>
  <c r="AN79"/>
  <c r="AO79"/>
  <c r="AP79"/>
  <c r="AQ79"/>
  <c r="AR79"/>
  <c r="AF78"/>
  <c r="AG78"/>
  <c r="AH78"/>
  <c r="AI78"/>
  <c r="AJ78"/>
  <c r="AK78"/>
  <c r="AL78"/>
  <c r="AM78"/>
  <c r="AN78"/>
  <c r="AO78"/>
  <c r="AP78"/>
  <c r="AQ78"/>
  <c r="AR78"/>
  <c r="AF80"/>
  <c r="AG80"/>
  <c r="AH80"/>
  <c r="AI80"/>
  <c r="AJ80"/>
  <c r="AK80"/>
  <c r="AL80"/>
  <c r="AM80"/>
  <c r="AN80"/>
  <c r="AO80"/>
  <c r="AP80"/>
  <c r="AQ80"/>
  <c r="AR80"/>
  <c r="AF81"/>
  <c r="AG81"/>
  <c r="AH81"/>
  <c r="AI81"/>
  <c r="AJ81"/>
  <c r="AK81"/>
  <c r="AL81"/>
  <c r="AM81"/>
  <c r="AN81"/>
  <c r="AO81"/>
  <c r="AP81"/>
  <c r="AQ81"/>
  <c r="AR81"/>
  <c r="AF82"/>
  <c r="AG82"/>
  <c r="AH82"/>
  <c r="AI82"/>
  <c r="AJ82"/>
  <c r="AK82"/>
  <c r="AL82"/>
  <c r="AM82"/>
  <c r="AN82"/>
  <c r="AO82"/>
  <c r="AP82"/>
  <c r="AQ82"/>
  <c r="AR82"/>
  <c r="AF86"/>
  <c r="AG86"/>
  <c r="AH86"/>
  <c r="AI86"/>
  <c r="AJ86"/>
  <c r="AK86"/>
  <c r="AL86"/>
  <c r="AM86"/>
  <c r="AN86"/>
  <c r="AO86"/>
  <c r="AP86"/>
  <c r="AQ86"/>
  <c r="AR86"/>
  <c r="AF84"/>
  <c r="AG84"/>
  <c r="AH84"/>
  <c r="AI84"/>
  <c r="AJ84"/>
  <c r="AK84"/>
  <c r="AL84"/>
  <c r="AM84"/>
  <c r="AN84"/>
  <c r="AO84"/>
  <c r="AP84"/>
  <c r="AQ84"/>
  <c r="AR84"/>
  <c r="AF83"/>
  <c r="AG83"/>
  <c r="AH83"/>
  <c r="AI83"/>
  <c r="AJ83"/>
  <c r="AK83"/>
  <c r="AL83"/>
  <c r="AM83"/>
  <c r="AN83"/>
  <c r="AO83"/>
  <c r="AP83"/>
  <c r="AQ83"/>
  <c r="AR83"/>
  <c r="AF87"/>
  <c r="AG87"/>
  <c r="AH87"/>
  <c r="AI87"/>
  <c r="AJ87"/>
  <c r="AK87"/>
  <c r="AL87"/>
  <c r="AM87"/>
  <c r="AN87"/>
  <c r="AO87"/>
  <c r="AP87"/>
  <c r="AQ87"/>
  <c r="AR87"/>
  <c r="AF88"/>
  <c r="AG88"/>
  <c r="AH88"/>
  <c r="AI88"/>
  <c r="AJ88"/>
  <c r="AK88"/>
  <c r="AL88"/>
  <c r="AM88"/>
  <c r="AN88"/>
  <c r="AO88"/>
  <c r="AP88"/>
  <c r="AQ88"/>
  <c r="AR88"/>
  <c r="AF85"/>
  <c r="AG85"/>
  <c r="AH85"/>
  <c r="AI85"/>
  <c r="AJ85"/>
  <c r="AK85"/>
  <c r="AL85"/>
  <c r="AM85"/>
  <c r="AN85"/>
  <c r="AO85"/>
  <c r="AP85"/>
  <c r="AQ85"/>
  <c r="AR85"/>
  <c r="AF90"/>
  <c r="AG90"/>
  <c r="AH90"/>
  <c r="AI90"/>
  <c r="AJ90"/>
  <c r="AK90"/>
  <c r="AL90"/>
  <c r="AM90"/>
  <c r="AN90"/>
  <c r="AO90"/>
  <c r="AP90"/>
  <c r="AQ90"/>
  <c r="AR90"/>
  <c r="AF89"/>
  <c r="AG89"/>
  <c r="AH89"/>
  <c r="AI89"/>
  <c r="AJ89"/>
  <c r="AK89"/>
  <c r="AL89"/>
  <c r="AM89"/>
  <c r="AN89"/>
  <c r="AO89"/>
  <c r="AP89"/>
  <c r="AQ89"/>
  <c r="AR89"/>
  <c r="AF92"/>
  <c r="AG92"/>
  <c r="AH92"/>
  <c r="AI92"/>
  <c r="AJ92"/>
  <c r="AK92"/>
  <c r="AL92"/>
  <c r="AM92"/>
  <c r="AN92"/>
  <c r="AO92"/>
  <c r="AP92"/>
  <c r="AQ92"/>
  <c r="AR92"/>
  <c r="AF125"/>
  <c r="AG125"/>
  <c r="AH125"/>
  <c r="AI125"/>
  <c r="AJ125"/>
  <c r="AK125"/>
  <c r="AL125"/>
  <c r="AM125"/>
  <c r="AN125"/>
  <c r="AO125"/>
  <c r="AP125"/>
  <c r="AQ125"/>
  <c r="AR125"/>
  <c r="AF94"/>
  <c r="AG94"/>
  <c r="AH94"/>
  <c r="AI94"/>
  <c r="AJ94"/>
  <c r="AK94"/>
  <c r="AL94"/>
  <c r="AM94"/>
  <c r="AN94"/>
  <c r="AO94"/>
  <c r="AP94"/>
  <c r="AQ94"/>
  <c r="AR94"/>
  <c r="AF93"/>
  <c r="AG93"/>
  <c r="AH93"/>
  <c r="AI93"/>
  <c r="AJ93"/>
  <c r="AK93"/>
  <c r="AL93"/>
  <c r="AM93"/>
  <c r="AN93"/>
  <c r="AO93"/>
  <c r="AP93"/>
  <c r="AQ93"/>
  <c r="AR93"/>
  <c r="AF95"/>
  <c r="AG95"/>
  <c r="AH95"/>
  <c r="AI95"/>
  <c r="AJ95"/>
  <c r="AK95"/>
  <c r="AL95"/>
  <c r="AM95"/>
  <c r="AN95"/>
  <c r="AO95"/>
  <c r="AP95"/>
  <c r="AQ95"/>
  <c r="AR95"/>
  <c r="AF96"/>
  <c r="AG96"/>
  <c r="AH96"/>
  <c r="AI96"/>
  <c r="AJ96"/>
  <c r="AK96"/>
  <c r="AL96"/>
  <c r="AM96"/>
  <c r="AN96"/>
  <c r="AO96"/>
  <c r="AP96"/>
  <c r="AQ96"/>
  <c r="AR96"/>
  <c r="AF97"/>
  <c r="AG97"/>
  <c r="AH97"/>
  <c r="AI97"/>
  <c r="AJ97"/>
  <c r="AK97"/>
  <c r="AL97"/>
  <c r="AM97"/>
  <c r="AN97"/>
  <c r="AO97"/>
  <c r="AP97"/>
  <c r="AQ97"/>
  <c r="AR97"/>
  <c r="AF100"/>
  <c r="AG100"/>
  <c r="AH100"/>
  <c r="AI100"/>
  <c r="AJ100"/>
  <c r="AK100"/>
  <c r="AL100"/>
  <c r="AM100"/>
  <c r="AN100"/>
  <c r="AO100"/>
  <c r="AP100"/>
  <c r="AQ100"/>
  <c r="AR100"/>
  <c r="AF99"/>
  <c r="AG99"/>
  <c r="AH99"/>
  <c r="AI99"/>
  <c r="AJ99"/>
  <c r="AK99"/>
  <c r="AL99"/>
  <c r="AM99"/>
  <c r="AN99"/>
  <c r="AO99"/>
  <c r="AP99"/>
  <c r="AQ99"/>
  <c r="AR99"/>
  <c r="AF98"/>
  <c r="AG98"/>
  <c r="AH98"/>
  <c r="AI98"/>
  <c r="AJ98"/>
  <c r="AK98"/>
  <c r="AL98"/>
  <c r="AM98"/>
  <c r="AN98"/>
  <c r="AO98"/>
  <c r="AP98"/>
  <c r="AQ98"/>
  <c r="AR98"/>
  <c r="AF101"/>
  <c r="AG101"/>
  <c r="AH101"/>
  <c r="AI101"/>
  <c r="AJ101"/>
  <c r="AK101"/>
  <c r="AL101"/>
  <c r="AM101"/>
  <c r="AN101"/>
  <c r="AO101"/>
  <c r="AP101"/>
  <c r="AQ101"/>
  <c r="AR101"/>
  <c r="AF102"/>
  <c r="AG102"/>
  <c r="AH102"/>
  <c r="AI102"/>
  <c r="AJ102"/>
  <c r="AK102"/>
  <c r="AL102"/>
  <c r="AM102"/>
  <c r="AN102"/>
  <c r="AO102"/>
  <c r="AP102"/>
  <c r="AQ102"/>
  <c r="AR102"/>
  <c r="AF103"/>
  <c r="AG103"/>
  <c r="AH103"/>
  <c r="AI103"/>
  <c r="AJ103"/>
  <c r="AK103"/>
  <c r="AL103"/>
  <c r="AM103"/>
  <c r="AN103"/>
  <c r="AO103"/>
  <c r="AP103"/>
  <c r="AQ103"/>
  <c r="AR103"/>
  <c r="AF104"/>
  <c r="AG104"/>
  <c r="AH104"/>
  <c r="AI104"/>
  <c r="AJ104"/>
  <c r="AK104"/>
  <c r="AL104"/>
  <c r="AM104"/>
  <c r="AN104"/>
  <c r="AO104"/>
  <c r="AP104"/>
  <c r="AQ104"/>
  <c r="AR104"/>
  <c r="AF105"/>
  <c r="AG105"/>
  <c r="AH105"/>
  <c r="AI105"/>
  <c r="AJ105"/>
  <c r="AK105"/>
  <c r="AL105"/>
  <c r="AM105"/>
  <c r="AN105"/>
  <c r="AO105"/>
  <c r="AP105"/>
  <c r="AQ105"/>
  <c r="AR105"/>
  <c r="AF106"/>
  <c r="AG106"/>
  <c r="AH106"/>
  <c r="AI106"/>
  <c r="AJ106"/>
  <c r="AK106"/>
  <c r="AL106"/>
  <c r="AM106"/>
  <c r="AN106"/>
  <c r="AO106"/>
  <c r="AP106"/>
  <c r="AQ106"/>
  <c r="AR106"/>
  <c r="AF108"/>
  <c r="AG108"/>
  <c r="AH108"/>
  <c r="AI108"/>
  <c r="AJ108"/>
  <c r="AK108"/>
  <c r="AL108"/>
  <c r="AM108"/>
  <c r="AN108"/>
  <c r="AO108"/>
  <c r="AP108"/>
  <c r="AQ108"/>
  <c r="AR108"/>
  <c r="AF109"/>
  <c r="AG109"/>
  <c r="AH109"/>
  <c r="AI109"/>
  <c r="AJ109"/>
  <c r="AK109"/>
  <c r="AL109"/>
  <c r="AM109"/>
  <c r="AN109"/>
  <c r="AO109"/>
  <c r="AP109"/>
  <c r="AQ109"/>
  <c r="AR109"/>
  <c r="AF107"/>
  <c r="AG107"/>
  <c r="AH107"/>
  <c r="AI107"/>
  <c r="AJ107"/>
  <c r="AK107"/>
  <c r="AL107"/>
  <c r="AM107"/>
  <c r="AN107"/>
  <c r="AO107"/>
  <c r="AP107"/>
  <c r="AQ107"/>
  <c r="AR107"/>
  <c r="AF113"/>
  <c r="AG113"/>
  <c r="AH113"/>
  <c r="AI113"/>
  <c r="AJ113"/>
  <c r="AK113"/>
  <c r="AL113"/>
  <c r="AM113"/>
  <c r="AN113"/>
  <c r="AO113"/>
  <c r="AP113"/>
  <c r="AQ113"/>
  <c r="AR113"/>
  <c r="AF114"/>
  <c r="AG114"/>
  <c r="AH114"/>
  <c r="AI114"/>
  <c r="AJ114"/>
  <c r="AK114"/>
  <c r="AL114"/>
  <c r="AM114"/>
  <c r="AN114"/>
  <c r="AO114"/>
  <c r="AP114"/>
  <c r="AQ114"/>
  <c r="AR114"/>
  <c r="AF115"/>
  <c r="AG115"/>
  <c r="AH115"/>
  <c r="AI115"/>
  <c r="AJ115"/>
  <c r="AK115"/>
  <c r="AL115"/>
  <c r="AM115"/>
  <c r="AN115"/>
  <c r="AO115"/>
  <c r="AP115"/>
  <c r="AQ115"/>
  <c r="AR115"/>
  <c r="AF116"/>
  <c r="AG116"/>
  <c r="AH116"/>
  <c r="AI116"/>
  <c r="AJ116"/>
  <c r="AK116"/>
  <c r="AL116"/>
  <c r="AM116"/>
  <c r="AN116"/>
  <c r="AO116"/>
  <c r="AP116"/>
  <c r="AQ116"/>
  <c r="AR116"/>
  <c r="AF117"/>
  <c r="AG117"/>
  <c r="AH117"/>
  <c r="AI117"/>
  <c r="AJ117"/>
  <c r="AK117"/>
  <c r="AL117"/>
  <c r="AM117"/>
  <c r="AN117"/>
  <c r="AO117"/>
  <c r="AP117"/>
  <c r="AQ117"/>
  <c r="AR117"/>
  <c r="AF118"/>
  <c r="AG118"/>
  <c r="AH118"/>
  <c r="AI118"/>
  <c r="AJ118"/>
  <c r="AK118"/>
  <c r="AL118"/>
  <c r="AM118"/>
  <c r="AN118"/>
  <c r="AO118"/>
  <c r="AP118"/>
  <c r="AQ118"/>
  <c r="AR118"/>
  <c r="AF119"/>
  <c r="AG119"/>
  <c r="AH119"/>
  <c r="AI119"/>
  <c r="AJ119"/>
  <c r="AK119"/>
  <c r="AL119"/>
  <c r="AM119"/>
  <c r="AN119"/>
  <c r="AO119"/>
  <c r="AP119"/>
  <c r="AQ119"/>
  <c r="AR119"/>
  <c r="AF120"/>
  <c r="AG120"/>
  <c r="AH120"/>
  <c r="AI120"/>
  <c r="AJ120"/>
  <c r="AK120"/>
  <c r="AL120"/>
  <c r="AM120"/>
  <c r="AN120"/>
  <c r="AO120"/>
  <c r="AP120"/>
  <c r="AQ120"/>
  <c r="AR120"/>
  <c r="AF121"/>
  <c r="AG121"/>
  <c r="AH121"/>
  <c r="AI121"/>
  <c r="AJ121"/>
  <c r="AK121"/>
  <c r="AL121"/>
  <c r="AM121"/>
  <c r="AN121"/>
  <c r="AO121"/>
  <c r="AP121"/>
  <c r="AQ121"/>
  <c r="AR121"/>
  <c r="AF122"/>
  <c r="AG122"/>
  <c r="AH122"/>
  <c r="AI122"/>
  <c r="AJ122"/>
  <c r="AK122"/>
  <c r="AL122"/>
  <c r="AM122"/>
  <c r="AN122"/>
  <c r="AO122"/>
  <c r="AP122"/>
  <c r="AQ122"/>
  <c r="AR122"/>
  <c r="AF123"/>
  <c r="AG123"/>
  <c r="AH123"/>
  <c r="AI123"/>
  <c r="AJ123"/>
  <c r="AK123"/>
  <c r="AL123"/>
  <c r="AM123"/>
  <c r="AN123"/>
  <c r="AO123"/>
  <c r="AP123"/>
  <c r="AQ123"/>
  <c r="AR123"/>
  <c r="AF124"/>
  <c r="AG124"/>
  <c r="AH124"/>
  <c r="AI124"/>
  <c r="AJ124"/>
  <c r="AK124"/>
  <c r="AL124"/>
  <c r="AM124"/>
  <c r="AN124"/>
  <c r="AO124"/>
  <c r="AP124"/>
  <c r="AQ124"/>
  <c r="AR124"/>
  <c r="AF126"/>
  <c r="AG126"/>
  <c r="AH126"/>
  <c r="AI126"/>
  <c r="AJ126"/>
  <c r="AK126"/>
  <c r="AL126"/>
  <c r="AM126"/>
  <c r="AN126"/>
  <c r="AO126"/>
  <c r="AP126"/>
  <c r="AQ126"/>
  <c r="AR126"/>
  <c r="AF127"/>
  <c r="AG127"/>
  <c r="AH127"/>
  <c r="AI127"/>
  <c r="AJ127"/>
  <c r="AK127"/>
  <c r="AL127"/>
  <c r="AM127"/>
  <c r="AN127"/>
  <c r="AO127"/>
  <c r="AP127"/>
  <c r="AQ127"/>
  <c r="AR127"/>
  <c r="AF128"/>
  <c r="AG128"/>
  <c r="AH128"/>
  <c r="AI128"/>
  <c r="AJ128"/>
  <c r="AK128"/>
  <c r="AL128"/>
  <c r="AM128"/>
  <c r="AN128"/>
  <c r="AO128"/>
  <c r="AP128"/>
  <c r="AQ128"/>
  <c r="AR128"/>
  <c r="AF129"/>
  <c r="AG129"/>
  <c r="AH129"/>
  <c r="AI129"/>
  <c r="AJ129"/>
  <c r="AK129"/>
  <c r="AL129"/>
  <c r="AM129"/>
  <c r="AN129"/>
  <c r="AO129"/>
  <c r="AP129"/>
  <c r="AQ129"/>
  <c r="AR129"/>
  <c r="AF131"/>
  <c r="AG131"/>
  <c r="AH131"/>
  <c r="AI131"/>
  <c r="AJ131"/>
  <c r="AK131"/>
  <c r="AL131"/>
  <c r="AM131"/>
  <c r="AN131"/>
  <c r="AO131"/>
  <c r="AP131"/>
  <c r="AQ131"/>
  <c r="AR131"/>
  <c r="AF130"/>
  <c r="AG130"/>
  <c r="AH130"/>
  <c r="AI130"/>
  <c r="AJ130"/>
  <c r="AK130"/>
  <c r="AL130"/>
  <c r="AM130"/>
  <c r="AN130"/>
  <c r="AO130"/>
  <c r="AP130"/>
  <c r="AQ130"/>
  <c r="AR130"/>
  <c r="AF132"/>
  <c r="AG132"/>
  <c r="AH132"/>
  <c r="AI132"/>
  <c r="AJ132"/>
  <c r="AK132"/>
  <c r="AL132"/>
  <c r="AM132"/>
  <c r="AN132"/>
  <c r="AO132"/>
  <c r="AP132"/>
  <c r="AQ132"/>
  <c r="AR132"/>
  <c r="AF133"/>
  <c r="AG133"/>
  <c r="AH133"/>
  <c r="AI133"/>
  <c r="AJ133"/>
  <c r="AK133"/>
  <c r="AL133"/>
  <c r="AM133"/>
  <c r="AN133"/>
  <c r="AO133"/>
  <c r="AP133"/>
  <c r="AQ133"/>
  <c r="AR133"/>
  <c r="AF134"/>
  <c r="AG134"/>
  <c r="AH134"/>
  <c r="AI134"/>
  <c r="AJ134"/>
  <c r="AK134"/>
  <c r="AL134"/>
  <c r="AM134"/>
  <c r="AN134"/>
  <c r="AO134"/>
  <c r="AP134"/>
  <c r="AQ134"/>
  <c r="AR134"/>
  <c r="AR6"/>
  <c r="AQ6"/>
  <c r="AP6"/>
  <c r="AO6"/>
  <c r="AN6"/>
  <c r="AM6"/>
  <c r="AL6"/>
  <c r="AK6"/>
  <c r="AJ6"/>
  <c r="AI6"/>
  <c r="AH6"/>
  <c r="AG6"/>
  <c r="AF6"/>
  <c r="AT40"/>
  <c r="AU40" s="1"/>
  <c r="AV40" s="1"/>
  <c r="AE40" s="1"/>
  <c r="AT38"/>
  <c r="AU38" s="1"/>
  <c r="AV38" s="1"/>
  <c r="AE38" s="1"/>
  <c r="AT26"/>
  <c r="AU26" s="1"/>
  <c r="AV26" s="1"/>
  <c r="AE26" s="1"/>
  <c r="AT105"/>
  <c r="AU105" s="1"/>
  <c r="AV105" s="1"/>
  <c r="AE105" s="1"/>
  <c r="AT52"/>
  <c r="AU52" s="1"/>
  <c r="AV52" s="1"/>
  <c r="AE52" s="1"/>
  <c r="AT69"/>
  <c r="AU69" s="1"/>
  <c r="AV69" s="1"/>
  <c r="AT90"/>
  <c r="AU90" s="1"/>
  <c r="AV90" s="1"/>
  <c r="AE90" s="1"/>
  <c r="AT92"/>
  <c r="AU92" s="1"/>
  <c r="AV92" s="1"/>
  <c r="AE92" s="1"/>
  <c r="AT113"/>
  <c r="AU113" s="1"/>
  <c r="AV113" s="1"/>
  <c r="AF137"/>
  <c r="AG137"/>
  <c r="AH137"/>
  <c r="AI137"/>
  <c r="AJ137"/>
  <c r="AK137"/>
  <c r="AL137"/>
  <c r="AM137"/>
  <c r="AN137"/>
  <c r="AO137"/>
  <c r="AP137"/>
  <c r="AQ137"/>
  <c r="AR137"/>
  <c r="AT126"/>
  <c r="AU126" s="1"/>
  <c r="AV126" s="1"/>
  <c r="F2" i="17"/>
  <c r="G2" s="1"/>
  <c r="H2" s="1"/>
  <c r="I2" s="1"/>
  <c r="AT97" i="15"/>
  <c r="AU97" s="1"/>
  <c r="AV97" s="1"/>
  <c r="AE97" s="1"/>
  <c r="AT98"/>
  <c r="AU98" s="1"/>
  <c r="AV98" s="1"/>
  <c r="AE98" s="1"/>
  <c r="AT34"/>
  <c r="AU34" s="1"/>
  <c r="AV34" s="1"/>
  <c r="AE34" s="1"/>
  <c r="AF135"/>
  <c r="AG135"/>
  <c r="AH135"/>
  <c r="AI135"/>
  <c r="AJ135"/>
  <c r="AK135"/>
  <c r="AL135"/>
  <c r="AM135"/>
  <c r="AN135"/>
  <c r="AO135"/>
  <c r="AF136"/>
  <c r="AG136"/>
  <c r="AH136"/>
  <c r="AI136"/>
  <c r="AJ136"/>
  <c r="AK136"/>
  <c r="AL136"/>
  <c r="AM136"/>
  <c r="AN136"/>
  <c r="AO136"/>
  <c r="AE4"/>
  <c r="AT41"/>
  <c r="AU41" s="1"/>
  <c r="AV41" s="1"/>
  <c r="AE41" s="1"/>
  <c r="AT36"/>
  <c r="AU36" s="1"/>
  <c r="AV36" s="1"/>
  <c r="AE36" s="1"/>
  <c r="AT33"/>
  <c r="AU33" s="1"/>
  <c r="AV33" s="1"/>
  <c r="AE33" s="1"/>
  <c r="AT43"/>
  <c r="AU43" s="1"/>
  <c r="AV43" s="1"/>
  <c r="AE43" s="1"/>
  <c r="AT44"/>
  <c r="AU44" s="1"/>
  <c r="AV44" s="1"/>
  <c r="AE44" s="1"/>
  <c r="AT22"/>
  <c r="AU22" s="1"/>
  <c r="AV22" s="1"/>
  <c r="AE22" s="1"/>
  <c r="AT107"/>
  <c r="AU107" s="1"/>
  <c r="AV107" s="1"/>
  <c r="AE107" s="1"/>
  <c r="AT89"/>
  <c r="AU89" s="1"/>
  <c r="AV89" s="1"/>
  <c r="AE89" s="1"/>
  <c r="AT42"/>
  <c r="AU42" s="1"/>
  <c r="AV42" s="1"/>
  <c r="AE42" s="1"/>
  <c r="AT39"/>
  <c r="AU39" s="1"/>
  <c r="AV39" s="1"/>
  <c r="AE39" s="1"/>
  <c r="AT124"/>
  <c r="AU124" s="1"/>
  <c r="AV124" s="1"/>
  <c r="AE124" s="1"/>
  <c r="AT14"/>
  <c r="AU14" s="1"/>
  <c r="AV14" s="1"/>
  <c r="AE14" s="1"/>
  <c r="AT21"/>
  <c r="AU21" s="1"/>
  <c r="AV21" s="1"/>
  <c r="AE21" s="1"/>
  <c r="AT88"/>
  <c r="AU88" s="1"/>
  <c r="AV88" s="1"/>
  <c r="AE88" s="1"/>
  <c r="AT84"/>
  <c r="AU84" s="1"/>
  <c r="AV84" s="1"/>
  <c r="AE84" s="1"/>
  <c r="AT81"/>
  <c r="AU81" s="1"/>
  <c r="AV81" s="1"/>
  <c r="AE81" s="1"/>
  <c r="AT110"/>
  <c r="AU110" s="1"/>
  <c r="AV110" s="1"/>
  <c r="AE110" s="1"/>
  <c r="AT125"/>
  <c r="AU125" s="1"/>
  <c r="AV125" s="1"/>
  <c r="AE125" s="1"/>
  <c r="AT66"/>
  <c r="AU66" s="1"/>
  <c r="AV66" s="1"/>
  <c r="AE66" s="1"/>
  <c r="AT87"/>
  <c r="AU87" s="1"/>
  <c r="AV87" s="1"/>
  <c r="AE87" s="1"/>
  <c r="AT137"/>
  <c r="AU137" s="1"/>
  <c r="AV137" s="1"/>
  <c r="AE137" s="1"/>
  <c r="AT67"/>
  <c r="AU67" s="1"/>
  <c r="AV67" s="1"/>
  <c r="AE67" s="1"/>
  <c r="AT61"/>
  <c r="AU61" s="1"/>
  <c r="AV61" s="1"/>
  <c r="AE61" s="1"/>
  <c r="AK7"/>
  <c r="AH7"/>
  <c r="AI7"/>
  <c r="AJ7"/>
  <c r="AL7"/>
  <c r="AQ7"/>
  <c r="AM7"/>
  <c r="AP7"/>
  <c r="AR7"/>
  <c r="AN7"/>
  <c r="AD53"/>
  <c r="AD47"/>
  <c r="AD18"/>
  <c r="AD24"/>
  <c r="AD49"/>
  <c r="AD8"/>
  <c r="AD22"/>
  <c r="AD50"/>
  <c r="AD59"/>
  <c r="AD62" l="1"/>
  <c r="G14" i="17"/>
  <c r="H14" s="1"/>
  <c r="I14" s="1"/>
  <c r="AT51" i="15" s="1"/>
  <c r="AU51" s="1"/>
  <c r="AV51" s="1"/>
  <c r="AE51" s="1"/>
  <c r="H12" i="17"/>
  <c r="I12" s="1"/>
  <c r="AT16" i="15" s="1"/>
  <c r="AU16" s="1"/>
  <c r="AV16" s="1"/>
  <c r="AE16" s="1"/>
  <c r="H10" i="17"/>
  <c r="I10" s="1"/>
  <c r="H11"/>
  <c r="I11" s="1"/>
  <c r="AD15" i="15"/>
  <c r="AD31"/>
  <c r="AD33"/>
  <c r="AD32"/>
  <c r="AD28"/>
  <c r="AD6"/>
  <c r="AD26"/>
  <c r="AD51"/>
  <c r="AD14"/>
  <c r="AD43"/>
  <c r="AD41"/>
  <c r="AD40"/>
  <c r="AD36"/>
  <c r="AD34"/>
  <c r="AD30"/>
  <c r="AD29"/>
  <c r="AD11"/>
  <c r="AD27"/>
  <c r="AD13"/>
  <c r="AD25"/>
  <c r="AD23"/>
  <c r="AD7"/>
  <c r="AD16"/>
  <c r="AD10"/>
  <c r="AD19"/>
  <c r="AD48"/>
  <c r="AD17"/>
  <c r="H42" i="17"/>
  <c r="I42" s="1"/>
  <c r="AD67" i="15"/>
  <c r="AD60"/>
  <c r="AD57"/>
  <c r="AD46"/>
  <c r="AD39"/>
  <c r="AD35"/>
  <c r="AD63"/>
  <c r="H70" i="17"/>
  <c r="I70" s="1"/>
  <c r="AT77" i="15" s="1"/>
  <c r="AU77" s="1"/>
  <c r="AV77" s="1"/>
  <c r="AE77" s="1"/>
  <c r="H71" i="17"/>
  <c r="I71" s="1"/>
  <c r="AD64" i="15"/>
  <c r="AD54"/>
  <c r="AD91"/>
  <c r="AD20"/>
  <c r="AD65"/>
  <c r="AD61"/>
  <c r="AD55"/>
  <c r="AD56"/>
  <c r="AD52"/>
  <c r="AD45"/>
  <c r="AD44"/>
  <c r="AD38"/>
  <c r="AD42"/>
  <c r="AD37"/>
  <c r="AD123"/>
  <c r="AD113"/>
  <c r="AD69"/>
  <c r="AD68"/>
  <c r="AD66"/>
  <c r="H30" i="17"/>
  <c r="I30" s="1"/>
  <c r="H28"/>
  <c r="I28" s="1"/>
  <c r="H29"/>
  <c r="I29" s="1"/>
  <c r="H69"/>
  <c r="I69" s="1"/>
  <c r="H67"/>
  <c r="I67" s="1"/>
  <c r="H65"/>
  <c r="I65" s="1"/>
  <c r="AT129" i="15" s="1"/>
  <c r="AU129" s="1"/>
  <c r="AV129" s="1"/>
  <c r="AE129" s="1"/>
  <c r="H84" i="17"/>
  <c r="I84" s="1"/>
  <c r="H82"/>
  <c r="I82" s="1"/>
  <c r="H78"/>
  <c r="I78" s="1"/>
  <c r="H76"/>
  <c r="I76" s="1"/>
  <c r="AT75" i="15" s="1"/>
  <c r="AU75" s="1"/>
  <c r="AV75" s="1"/>
  <c r="AE75" s="1"/>
  <c r="H80" i="17"/>
  <c r="I80" s="1"/>
  <c r="AT79" i="15" s="1"/>
  <c r="AU79" s="1"/>
  <c r="AV79" s="1"/>
  <c r="AE79" s="1"/>
  <c r="H74" i="17"/>
  <c r="I74" s="1"/>
  <c r="H72"/>
  <c r="I72" s="1"/>
  <c r="AT70" i="15" s="1"/>
  <c r="AU70" s="1"/>
  <c r="AV70" s="1"/>
  <c r="AE70" s="1"/>
  <c r="H68" i="17"/>
  <c r="I68" s="1"/>
  <c r="H66"/>
  <c r="I66" s="1"/>
  <c r="AT132" i="15" s="1"/>
  <c r="AU132" s="1"/>
  <c r="AV132" s="1"/>
  <c r="AE132" s="1"/>
  <c r="H64" i="17"/>
  <c r="I64" s="1"/>
  <c r="AT128" i="15" s="1"/>
  <c r="AU128" s="1"/>
  <c r="AV128" s="1"/>
  <c r="AE128" s="1"/>
  <c r="H83" i="17"/>
  <c r="I83" s="1"/>
  <c r="H81"/>
  <c r="I81" s="1"/>
  <c r="H79"/>
  <c r="I79" s="1"/>
  <c r="H77"/>
  <c r="I77" s="1"/>
  <c r="H75"/>
  <c r="I75" s="1"/>
  <c r="H73"/>
  <c r="I73" s="1"/>
  <c r="H39"/>
  <c r="I39" s="1"/>
  <c r="AT68" i="15" s="1"/>
  <c r="AU68" s="1"/>
  <c r="AV68" s="1"/>
  <c r="AE68" s="1"/>
  <c r="H33" i="17"/>
  <c r="I33" s="1"/>
  <c r="H53"/>
  <c r="I53" s="1"/>
  <c r="H51"/>
  <c r="I51" s="1"/>
  <c r="H49"/>
  <c r="I49" s="1"/>
  <c r="H47"/>
  <c r="I47" s="1"/>
  <c r="H35"/>
  <c r="I35" s="1"/>
  <c r="H45"/>
  <c r="I45" s="1"/>
  <c r="H41"/>
  <c r="I41" s="1"/>
  <c r="H40"/>
  <c r="I40" s="1"/>
  <c r="AT57" i="15" s="1"/>
  <c r="AU57" s="1"/>
  <c r="AV57" s="1"/>
  <c r="AE57" s="1"/>
  <c r="H38" i="17"/>
  <c r="I38" s="1"/>
  <c r="H36"/>
  <c r="I36" s="1"/>
  <c r="H34"/>
  <c r="I34" s="1"/>
  <c r="H43"/>
  <c r="I43" s="1"/>
  <c r="AT64" i="15" s="1"/>
  <c r="AU64" s="1"/>
  <c r="AV64" s="1"/>
  <c r="AE64" s="1"/>
  <c r="H52" i="17"/>
  <c r="I52" s="1"/>
  <c r="H50"/>
  <c r="I50" s="1"/>
  <c r="AT63" i="15" s="1"/>
  <c r="AU63" s="1"/>
  <c r="AV63" s="1"/>
  <c r="AE63" s="1"/>
  <c r="H48" i="17"/>
  <c r="I48" s="1"/>
  <c r="AT65" i="15" s="1"/>
  <c r="AU65" s="1"/>
  <c r="AV65" s="1"/>
  <c r="AE65" s="1"/>
  <c r="H46" i="17"/>
  <c r="I46" s="1"/>
  <c r="H44"/>
  <c r="I44" s="1"/>
  <c r="H4"/>
  <c r="I4" s="1"/>
  <c r="H26"/>
  <c r="I26" s="1"/>
  <c r="H24"/>
  <c r="I24" s="1"/>
  <c r="H20"/>
  <c r="I20" s="1"/>
  <c r="AT9" i="15" s="1"/>
  <c r="AU9" s="1"/>
  <c r="AV9" s="1"/>
  <c r="AE9" s="1"/>
  <c r="H16" i="17"/>
  <c r="I16" s="1"/>
  <c r="H6"/>
  <c r="I6" s="1"/>
  <c r="H18"/>
  <c r="I18" s="1"/>
  <c r="H13"/>
  <c r="I13" s="1"/>
  <c r="AT50" i="15" s="1"/>
  <c r="AU50" s="1"/>
  <c r="AV50" s="1"/>
  <c r="AE50" s="1"/>
  <c r="H8" i="17"/>
  <c r="I8" s="1"/>
  <c r="AT5" i="15" s="1"/>
  <c r="AU5" s="1"/>
  <c r="AV5" s="1"/>
  <c r="AE5" s="1"/>
  <c r="H22" i="17"/>
  <c r="I22" s="1"/>
  <c r="AT11" i="15" s="1"/>
  <c r="AU11" s="1"/>
  <c r="AV11" s="1"/>
  <c r="AE11" s="1"/>
  <c r="H9" i="17"/>
  <c r="I9" s="1"/>
  <c r="AT19" i="15" s="1"/>
  <c r="AU19" s="1"/>
  <c r="AV19" s="1"/>
  <c r="AE19" s="1"/>
  <c r="H7" i="17"/>
  <c r="I7" s="1"/>
  <c r="AT32" i="15" s="1"/>
  <c r="AU32" s="1"/>
  <c r="AV32" s="1"/>
  <c r="AE32" s="1"/>
  <c r="H5" i="17"/>
  <c r="I5" s="1"/>
  <c r="AT101" i="15" s="1"/>
  <c r="AU101" s="1"/>
  <c r="AV101" s="1"/>
  <c r="AE101" s="1"/>
  <c r="H3" i="17"/>
  <c r="I3" s="1"/>
  <c r="AT102" i="15" s="1"/>
  <c r="AU102" s="1"/>
  <c r="AV102" s="1"/>
  <c r="AE102" s="1"/>
  <c r="H27" i="17"/>
  <c r="I27" s="1"/>
  <c r="H25"/>
  <c r="I25" s="1"/>
  <c r="H23"/>
  <c r="I23" s="1"/>
  <c r="H21"/>
  <c r="I21" s="1"/>
  <c r="AT60" i="15" s="1"/>
  <c r="AU60" s="1"/>
  <c r="AV60" s="1"/>
  <c r="AE60" s="1"/>
  <c r="H19" i="17"/>
  <c r="I19" s="1"/>
  <c r="H17"/>
  <c r="I17" s="1"/>
  <c r="AT10" i="15" s="1"/>
  <c r="AU10" s="1"/>
  <c r="AV10" s="1"/>
  <c r="AE10" s="1"/>
  <c r="H15" i="17"/>
  <c r="I15" s="1"/>
  <c r="AT29" i="15" s="1"/>
  <c r="AU29" s="1"/>
  <c r="AV29" s="1"/>
  <c r="AE29" s="1"/>
  <c r="AD5"/>
  <c r="AD9"/>
  <c r="H37" i="17"/>
  <c r="I37" s="1"/>
  <c r="AD133" i="15"/>
  <c r="AD131"/>
  <c r="AD130"/>
  <c r="AD136"/>
  <c r="AD132"/>
  <c r="AD137"/>
  <c r="AD135"/>
  <c r="AD126"/>
  <c r="AD125"/>
  <c r="AD124"/>
  <c r="AD122"/>
  <c r="AD121"/>
  <c r="AD115"/>
  <c r="AD120"/>
  <c r="AD114"/>
  <c r="AD116"/>
  <c r="AD118"/>
  <c r="AD107"/>
  <c r="AD108"/>
  <c r="AD96"/>
  <c r="AD106"/>
  <c r="AD105"/>
  <c r="AD89"/>
  <c r="AD82"/>
  <c r="AD87"/>
  <c r="AD83"/>
  <c r="AD80"/>
  <c r="AD79"/>
  <c r="AD81"/>
  <c r="AD76"/>
  <c r="AD73"/>
  <c r="AD77"/>
  <c r="AD74"/>
  <c r="AD75"/>
  <c r="AD72"/>
  <c r="AD78"/>
  <c r="AD71"/>
  <c r="AD111"/>
  <c r="AD128"/>
  <c r="AD134"/>
  <c r="AD129"/>
  <c r="AD127"/>
  <c r="AD117"/>
  <c r="AD109"/>
  <c r="AD104"/>
  <c r="AD94"/>
  <c r="AD103"/>
  <c r="AD101"/>
  <c r="AD97"/>
  <c r="AD102"/>
  <c r="AD100"/>
  <c r="AD95"/>
  <c r="AD119"/>
  <c r="AD98"/>
  <c r="AD93"/>
  <c r="AD99"/>
  <c r="AD92"/>
  <c r="AD90"/>
  <c r="AD70"/>
  <c r="AD86"/>
  <c r="AD88"/>
  <c r="AD84"/>
  <c r="AD85"/>
  <c r="AD110"/>
  <c r="AD112"/>
  <c r="AT23" l="1"/>
  <c r="AU23" s="1"/>
  <c r="AV23" s="1"/>
  <c r="AE23" s="1"/>
  <c r="AT104"/>
  <c r="AU104" s="1"/>
  <c r="AV104" s="1"/>
  <c r="AE104" s="1"/>
  <c r="AT76"/>
  <c r="AU76" s="1"/>
  <c r="AV76" s="1"/>
  <c r="AE76" s="1"/>
  <c r="AT12"/>
  <c r="AU12" s="1"/>
  <c r="AV12" s="1"/>
  <c r="AE12" s="1"/>
  <c r="AT95"/>
  <c r="AU95" s="1"/>
  <c r="AV95" s="1"/>
  <c r="AE95" s="1"/>
  <c r="AT25"/>
  <c r="AU25" s="1"/>
  <c r="AV25" s="1"/>
  <c r="AE25" s="1"/>
  <c r="AT100"/>
  <c r="AU100" s="1"/>
  <c r="AV100" s="1"/>
  <c r="AE100" s="1"/>
  <c r="AT131"/>
  <c r="AU131" s="1"/>
  <c r="AV131" s="1"/>
  <c r="AE131" s="1"/>
  <c r="AT135"/>
  <c r="AU135" s="1"/>
  <c r="AV135" s="1"/>
  <c r="AE135" s="1"/>
  <c r="AT127"/>
  <c r="AU127" s="1"/>
  <c r="AV127" s="1"/>
  <c r="AE127" s="1"/>
  <c r="AT117"/>
  <c r="AU117" s="1"/>
  <c r="AV117" s="1"/>
  <c r="AE117" s="1"/>
  <c r="AT15"/>
  <c r="AU15" s="1"/>
  <c r="AV15" s="1"/>
  <c r="AE15" s="1"/>
  <c r="AT20"/>
  <c r="AU20" s="1"/>
  <c r="AV20" s="1"/>
  <c r="AE20" s="1"/>
  <c r="AT58"/>
  <c r="AU58" s="1"/>
  <c r="AV58" s="1"/>
  <c r="AE58" s="1"/>
  <c r="AT62"/>
  <c r="AU62" s="1"/>
  <c r="AV62" s="1"/>
  <c r="AE62" s="1"/>
  <c r="AT114"/>
  <c r="AU114" s="1"/>
  <c r="AV114" s="1"/>
  <c r="AE114" s="1"/>
  <c r="AT130"/>
  <c r="AU130" s="1"/>
  <c r="AV130" s="1"/>
  <c r="AE130" s="1"/>
  <c r="AT71"/>
  <c r="AU71" s="1"/>
  <c r="AV71" s="1"/>
  <c r="AE71" s="1"/>
  <c r="AT115"/>
  <c r="AU115" s="1"/>
  <c r="AV115" s="1"/>
  <c r="AE115" s="1"/>
  <c r="AT55"/>
  <c r="AU55" s="1"/>
  <c r="AV55" s="1"/>
  <c r="AE55" s="1"/>
  <c r="AT74"/>
  <c r="AU74" s="1"/>
  <c r="AV74" s="1"/>
  <c r="AE74" s="1"/>
  <c r="AT59"/>
  <c r="AU59" s="1"/>
  <c r="AV59" s="1"/>
  <c r="AE59" s="1"/>
  <c r="AT56"/>
  <c r="AU56" s="1"/>
  <c r="AV56" s="1"/>
  <c r="AE56" s="1"/>
  <c r="AT134"/>
  <c r="AU134" s="1"/>
  <c r="AV134" s="1"/>
  <c r="AE134" s="1"/>
  <c r="AT118"/>
  <c r="AU118" s="1"/>
  <c r="AV118" s="1"/>
  <c r="AE118" s="1"/>
  <c r="AT17"/>
  <c r="AU17" s="1"/>
  <c r="AV17" s="1"/>
  <c r="AE17" s="1"/>
  <c r="AT18"/>
  <c r="AU18" s="1"/>
  <c r="AV18" s="1"/>
  <c r="AE18" s="1"/>
  <c r="AT72"/>
  <c r="AU72" s="1"/>
  <c r="AV72" s="1"/>
  <c r="AE72" s="1"/>
  <c r="AT80"/>
  <c r="AU80" s="1"/>
  <c r="AV80" s="1"/>
  <c r="AE80" s="1"/>
  <c r="AT78"/>
  <c r="AU78" s="1"/>
  <c r="AV78" s="1"/>
  <c r="AE78" s="1"/>
  <c r="AT73"/>
  <c r="AU73" s="1"/>
  <c r="AV73" s="1"/>
  <c r="AE73" s="1"/>
  <c r="AT83"/>
  <c r="AU83" s="1"/>
  <c r="AV83" s="1"/>
  <c r="AE83" s="1"/>
  <c r="AT53"/>
  <c r="AU53" s="1"/>
  <c r="AV53" s="1"/>
  <c r="AE53" s="1"/>
  <c r="AT122"/>
  <c r="AU122" s="1"/>
  <c r="AV122" s="1"/>
  <c r="AE122" s="1"/>
  <c r="AT96"/>
  <c r="AU96" s="1"/>
  <c r="AV96" s="1"/>
  <c r="AE96" s="1"/>
  <c r="AT106"/>
  <c r="AU106" s="1"/>
  <c r="AV106" s="1"/>
  <c r="AE106" s="1"/>
  <c r="AT120"/>
  <c r="AU120" s="1"/>
  <c r="AV120" s="1"/>
  <c r="AE120" s="1"/>
  <c r="AT94"/>
  <c r="AU94" s="1"/>
  <c r="AV94" s="1"/>
  <c r="AE94" s="1"/>
  <c r="AT119"/>
  <c r="AU119" s="1"/>
  <c r="AV119" s="1"/>
  <c r="AE119" s="1"/>
  <c r="AT93"/>
  <c r="AU93" s="1"/>
  <c r="AV93" s="1"/>
  <c r="AE93" s="1"/>
  <c r="AT116"/>
  <c r="AU116" s="1"/>
  <c r="AV116" s="1"/>
  <c r="AE116" s="1"/>
  <c r="AT6"/>
  <c r="AU6" s="1"/>
  <c r="AV6" s="1"/>
  <c r="AE6" s="1"/>
  <c r="AT121"/>
  <c r="AU121" s="1"/>
  <c r="AV121" s="1"/>
  <c r="AE121" s="1"/>
  <c r="AT30"/>
  <c r="AU30" s="1"/>
  <c r="AV30" s="1"/>
  <c r="AE30" s="1"/>
  <c r="AT28"/>
  <c r="AU28" s="1"/>
  <c r="AV28" s="1"/>
  <c r="AE28" s="1"/>
  <c r="AT99"/>
  <c r="AU99" s="1"/>
  <c r="AV99" s="1"/>
  <c r="AE99" s="1"/>
  <c r="AT7"/>
  <c r="AU7" s="1"/>
  <c r="AV7" s="1"/>
  <c r="AE7" s="1"/>
  <c r="AT8"/>
  <c r="AU8" s="1"/>
  <c r="AV8" s="1"/>
  <c r="AE8" s="1"/>
  <c r="AT54"/>
  <c r="AU54" s="1"/>
  <c r="AV54" s="1"/>
  <c r="AE54" s="1"/>
</calcChain>
</file>

<file path=xl/comments1.xml><?xml version="1.0" encoding="utf-8"?>
<comments xmlns="http://schemas.openxmlformats.org/spreadsheetml/2006/main">
  <authors>
    <author>ministr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ministr: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<sst xmlns="http://schemas.openxmlformats.org/spreadsheetml/2006/main" count="631" uniqueCount="172">
  <si>
    <t>Фамилия, Имя</t>
  </si>
  <si>
    <t>Вакатов Василий</t>
  </si>
  <si>
    <t>Ступников Геннадий</t>
  </si>
  <si>
    <t>Сумма очков</t>
  </si>
  <si>
    <t>Трубин Николай</t>
  </si>
  <si>
    <t>Неволин Юрий</t>
  </si>
  <si>
    <t>Группа М30</t>
  </si>
  <si>
    <t>Группа Ж30</t>
  </si>
  <si>
    <t>Отинова Марьяна</t>
  </si>
  <si>
    <t>Место</t>
  </si>
  <si>
    <t>Год рожд</t>
  </si>
  <si>
    <t>Пьянкова Александра</t>
  </si>
  <si>
    <t>Шестакова Валентина</t>
  </si>
  <si>
    <t>Негашев Всеволод</t>
  </si>
  <si>
    <t>Левицкий Владимир</t>
  </si>
  <si>
    <t>Казаринов Николай</t>
  </si>
  <si>
    <t>Колчанова Инга</t>
  </si>
  <si>
    <t>Коняев Сергей</t>
  </si>
  <si>
    <t>Саврасова Фаина</t>
  </si>
  <si>
    <t>Сыропятов Валерий</t>
  </si>
  <si>
    <t>Букирева Галина</t>
  </si>
  <si>
    <t>Сбитнев Игорь</t>
  </si>
  <si>
    <t>Попов Сергей</t>
  </si>
  <si>
    <t>Неволин Павел</t>
  </si>
  <si>
    <t>Никифоров Андрей</t>
  </si>
  <si>
    <t>Сбитнев Олег</t>
  </si>
  <si>
    <t>Васенков Константин</t>
  </si>
  <si>
    <t>Семеновых Ольга</t>
  </si>
  <si>
    <t>Васенкова Валентина</t>
  </si>
  <si>
    <t>Приймак Ольга</t>
  </si>
  <si>
    <t>Колесников Владимир</t>
  </si>
  <si>
    <t>Нурисламов Анвар</t>
  </si>
  <si>
    <t>Бургонутдинов Альберт</t>
  </si>
  <si>
    <t>Федоров Сергей</t>
  </si>
  <si>
    <t>Зеленин Валентин</t>
  </si>
  <si>
    <t>Киселева Елена</t>
  </si>
  <si>
    <t>Румянцева Лариса</t>
  </si>
  <si>
    <t>Добында Татьяна</t>
  </si>
  <si>
    <t>Шакиров Николай</t>
  </si>
  <si>
    <t>Прохоров Александр</t>
  </si>
  <si>
    <t>Павленко Елена</t>
  </si>
  <si>
    <t>Говер Вера</t>
  </si>
  <si>
    <t>Харпак Ирина</t>
  </si>
  <si>
    <t>Пикулев Александр</t>
  </si>
  <si>
    <t>Павленко Валентин</t>
  </si>
  <si>
    <t>Захаров Алексей</t>
  </si>
  <si>
    <t>Новиков Валерий</t>
  </si>
  <si>
    <t>есть</t>
  </si>
  <si>
    <t>Тек рез</t>
  </si>
  <si>
    <t>Хренникова Татьяна</t>
  </si>
  <si>
    <t>Нохрин Владимир</t>
  </si>
  <si>
    <t>Смолев Александр</t>
  </si>
  <si>
    <t>Бургонутдинов Александр</t>
  </si>
  <si>
    <t>Буторин Александр</t>
  </si>
  <si>
    <t>Панькова Ксения</t>
  </si>
  <si>
    <t>Котельников Геннадий</t>
  </si>
  <si>
    <t>Шарифуллин Зинур</t>
  </si>
  <si>
    <t>Павлов Сергей</t>
  </si>
  <si>
    <t>Дроздов Михаил</t>
  </si>
  <si>
    <t>Бычков Виктор</t>
  </si>
  <si>
    <t>Тюняткин Серж</t>
  </si>
  <si>
    <t>Попова Людмила</t>
  </si>
  <si>
    <t>Тупицын Анатолий</t>
  </si>
  <si>
    <t>Толокнов Владимир</t>
  </si>
  <si>
    <t>Группа М50</t>
  </si>
  <si>
    <t>Группа МВЕТ</t>
  </si>
  <si>
    <t>Группа Ж50</t>
  </si>
  <si>
    <t>Группа ЖВЕТ</t>
  </si>
  <si>
    <t/>
  </si>
  <si>
    <t>Чураков Анатолий</t>
  </si>
  <si>
    <t>Половинкин Сергей</t>
  </si>
  <si>
    <t>Пермякова Валентина</t>
  </si>
  <si>
    <t>Федорова Тамара</t>
  </si>
  <si>
    <t>Гутина Александра</t>
  </si>
  <si>
    <t>Кузнецов Константин</t>
  </si>
  <si>
    <t>Анисимов Анатолий</t>
  </si>
  <si>
    <t>Яшков Иван</t>
  </si>
  <si>
    <t>Шардина Наталья</t>
  </si>
  <si>
    <t>Бушкова Фаина</t>
  </si>
  <si>
    <t>Говер Альфред</t>
  </si>
  <si>
    <t>Аверина Светлана</t>
  </si>
  <si>
    <t>Иванов Константин</t>
  </si>
  <si>
    <t>Румянцев Иван</t>
  </si>
  <si>
    <t>Шемелин Александр</t>
  </si>
  <si>
    <t>Федорова Вероника</t>
  </si>
  <si>
    <t>Кожин Игорь</t>
  </si>
  <si>
    <t>Селиванов Станислав</t>
  </si>
  <si>
    <t>Горбунов Михаил</t>
  </si>
  <si>
    <t>Ефремов Владимир</t>
  </si>
  <si>
    <t>Паршаков Алексей</t>
  </si>
  <si>
    <t>Марфин Андрей</t>
  </si>
  <si>
    <t>Просвирнин Владимир</t>
  </si>
  <si>
    <t>Кожевников Александр</t>
  </si>
  <si>
    <t>Тымкив Софья</t>
  </si>
  <si>
    <t>Петухова Евгения</t>
  </si>
  <si>
    <t>Истомина Ольга</t>
  </si>
  <si>
    <t>Ноговицин Геннадий</t>
  </si>
  <si>
    <t>Несынов Сергей</t>
  </si>
  <si>
    <t>МЖ30</t>
  </si>
  <si>
    <t>МЖ50</t>
  </si>
  <si>
    <t>МЖвет</t>
  </si>
  <si>
    <t>Хренников Эдуард</t>
  </si>
  <si>
    <t>Участник из другой группы</t>
  </si>
  <si>
    <t>Лавринович Ольга</t>
  </si>
  <si>
    <t>Плюснин Владимир</t>
  </si>
  <si>
    <t>Аношкин Андрей</t>
  </si>
  <si>
    <t>Латыпова Мария</t>
  </si>
  <si>
    <t>Ившина Юлия</t>
  </si>
  <si>
    <t>Туртыгин Андрей</t>
  </si>
  <si>
    <t>Горбатовская Екатерина</t>
  </si>
  <si>
    <t>Харитонова Екатерина</t>
  </si>
  <si>
    <t>Приз НГ 30.12</t>
  </si>
  <si>
    <t>Кубок Победы 05.05</t>
  </si>
  <si>
    <t>Чемп края 12.05</t>
  </si>
  <si>
    <t>Чемп края 13.05</t>
  </si>
  <si>
    <t>Лунегов Анатолий</t>
  </si>
  <si>
    <t>Булдакова Алена</t>
  </si>
  <si>
    <t>Торхов Василий</t>
  </si>
  <si>
    <t>Попов Александр</t>
  </si>
  <si>
    <t>Балтачева Светлана</t>
  </si>
  <si>
    <t>Казаринова Марина</t>
  </si>
  <si>
    <t>Мальцева Ольга</t>
  </si>
  <si>
    <t>Богданов Евгений</t>
  </si>
  <si>
    <t>Килин Михаил</t>
  </si>
  <si>
    <t>Шарифуллин Марк</t>
  </si>
  <si>
    <t>Якина Наталья</t>
  </si>
  <si>
    <t>Харпак Евгения</t>
  </si>
  <si>
    <t>Сопова Юлия</t>
  </si>
  <si>
    <t>Половинкин Владимир</t>
  </si>
  <si>
    <t>Якушева Ирина</t>
  </si>
  <si>
    <t>Кечкин Денис</t>
  </si>
  <si>
    <t>Мансуров Владимир</t>
  </si>
  <si>
    <t>Софронов Юрий</t>
  </si>
  <si>
    <t>Пьянков Иван</t>
  </si>
  <si>
    <t>Тютикова Елена</t>
  </si>
  <si>
    <t>Батуева Ирина</t>
  </si>
  <si>
    <t>Серебряков Юрий</t>
  </si>
  <si>
    <t>Еловиков Евгений</t>
  </si>
  <si>
    <t>Приймак Евгений</t>
  </si>
  <si>
    <t>Байкин Виталий</t>
  </si>
  <si>
    <t>Валуев Александр</t>
  </si>
  <si>
    <t>Макаров Виктор</t>
  </si>
  <si>
    <t>Саврасов Юрий</t>
  </si>
  <si>
    <t>Волков Алексей</t>
  </si>
  <si>
    <t>Силин Александр</t>
  </si>
  <si>
    <t>Мельников Максим</t>
  </si>
  <si>
    <t>Майков Владимир</t>
  </si>
  <si>
    <t>Чемп края 19.01</t>
  </si>
  <si>
    <t>Чемп края 20.01</t>
  </si>
  <si>
    <t>Перв Перми 09.03</t>
  </si>
  <si>
    <t>Перв Перми 10.03</t>
  </si>
  <si>
    <t xml:space="preserve">Кубок Победы 11.05 </t>
  </si>
  <si>
    <t>Перв края 18.05</t>
  </si>
  <si>
    <t>Перв края 19.05</t>
  </si>
  <si>
    <t>Чемп. Края 01.06</t>
  </si>
  <si>
    <t>Чемп края 02.06</t>
  </si>
  <si>
    <t>Чемп. Края 08.06</t>
  </si>
  <si>
    <t>Чемп. Края 09.06</t>
  </si>
  <si>
    <t>Чемп. Края 10.08</t>
  </si>
  <si>
    <t>Чемп. Края 11.08</t>
  </si>
  <si>
    <t>Мем Брызг 24.08</t>
  </si>
  <si>
    <t>Пам друзей  25.08</t>
  </si>
  <si>
    <t>Приз Поляр зв 31.08</t>
  </si>
  <si>
    <t>Чемп края 14.09</t>
  </si>
  <si>
    <t>Чемп края 15.09</t>
  </si>
  <si>
    <t>Зол осень 29.09</t>
  </si>
  <si>
    <t>Чемп края 05.10</t>
  </si>
  <si>
    <t xml:space="preserve">Кубок Презид </t>
  </si>
  <si>
    <t xml:space="preserve">Сумма 13 лучших </t>
  </si>
  <si>
    <t>Результаты Кубка ветеранов - 2019</t>
  </si>
  <si>
    <t>Киселев  Андрей</t>
  </si>
  <si>
    <t>Дозморов Дмитрий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</si>
</sst>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b/>
      <sz val="16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Unicode MS"/>
      <family val="2"/>
      <charset val="204"/>
    </font>
    <font>
      <sz val="10"/>
      <color indexed="10"/>
      <name val="Arial Cyr"/>
      <family val="2"/>
      <charset val="204"/>
    </font>
    <font>
      <sz val="18"/>
      <color indexed="10"/>
      <name val="Arial Cyr"/>
      <family val="2"/>
      <charset val="204"/>
    </font>
    <font>
      <sz val="8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48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17"/>
      <name val="Arial Cyr"/>
      <charset val="204"/>
    </font>
    <font>
      <b/>
      <sz val="10"/>
      <color indexed="17"/>
      <name val="Arial Cyr"/>
      <family val="2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20"/>
      <name val="Arial Cyr"/>
      <charset val="204"/>
    </font>
    <font>
      <i/>
      <sz val="10"/>
      <name val="Arial Cyr"/>
      <charset val="204"/>
    </font>
    <font>
      <i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21" fontId="0" fillId="0" borderId="0" xfId="0" applyNumberFormat="1"/>
    <xf numFmtId="0" fontId="15" fillId="2" borderId="0" xfId="0" applyFont="1" applyFill="1"/>
    <xf numFmtId="0" fontId="16" fillId="0" borderId="0" xfId="0" applyFont="1"/>
    <xf numFmtId="1" fontId="17" fillId="0" borderId="0" xfId="0" applyNumberFormat="1" applyFont="1" applyFill="1" applyBorder="1" applyAlignment="1">
      <alignment horizontal="center"/>
    </xf>
    <xf numFmtId="0" fontId="0" fillId="0" borderId="0" xfId="0" applyAlignment="1"/>
    <xf numFmtId="1" fontId="8" fillId="0" borderId="0" xfId="0" applyNumberFormat="1" applyFont="1"/>
    <xf numFmtId="0" fontId="9" fillId="0" borderId="0" xfId="0" applyFont="1" applyBorder="1" applyAlignment="1">
      <alignment horizontal="center"/>
    </xf>
    <xf numFmtId="0" fontId="0" fillId="0" borderId="1" xfId="0" applyBorder="1" applyAlignment="1"/>
    <xf numFmtId="1" fontId="6" fillId="3" borderId="1" xfId="0" applyNumberFormat="1" applyFont="1" applyFill="1" applyBorder="1" applyAlignment="1" applyProtection="1">
      <alignment horizontal="center"/>
    </xf>
    <xf numFmtId="1" fontId="6" fillId="3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>
      <alignment horizontal="center"/>
    </xf>
    <xf numFmtId="1" fontId="0" fillId="0" borderId="0" xfId="0" applyNumberFormat="1"/>
    <xf numFmtId="0" fontId="4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0" fillId="3" borderId="0" xfId="0" applyFill="1"/>
    <xf numFmtId="0" fontId="2" fillId="3" borderId="4" xfId="0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0" fillId="0" borderId="6" xfId="0" applyFill="1" applyBorder="1"/>
    <xf numFmtId="0" fontId="25" fillId="0" borderId="0" xfId="0" applyFont="1" applyAlignment="1">
      <alignment horizontal="justify" vertical="center"/>
    </xf>
    <xf numFmtId="0" fontId="19" fillId="0" borderId="0" xfId="0" applyFont="1"/>
    <xf numFmtId="1" fontId="0" fillId="0" borderId="1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 applyProtection="1">
      <alignment horizontal="center"/>
    </xf>
    <xf numFmtId="0" fontId="20" fillId="3" borderId="8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26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/>
    </xf>
    <xf numFmtId="0" fontId="22" fillId="4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 applyProtection="1">
      <alignment horizontal="center"/>
    </xf>
    <xf numFmtId="0" fontId="13" fillId="0" borderId="0" xfId="0" applyNumberFormat="1" applyFont="1" applyBorder="1"/>
    <xf numFmtId="1" fontId="24" fillId="3" borderId="1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46"/>
  <sheetViews>
    <sheetView showZeros="0" tabSelected="1" showRuler="0" showWhiteSpace="0" zoomScale="76" zoomScaleNormal="76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Y72" sqref="AY72"/>
    </sheetView>
  </sheetViews>
  <sheetFormatPr defaultRowHeight="13.2"/>
  <cols>
    <col min="1" max="1" width="7.5546875" customWidth="1"/>
    <col min="2" max="2" width="24.44140625" customWidth="1"/>
    <col min="3" max="3" width="6.44140625" style="57" customWidth="1"/>
    <col min="4" max="4" width="6.44140625" customWidth="1"/>
    <col min="5" max="5" width="6.88671875" customWidth="1"/>
    <col min="6" max="6" width="6" customWidth="1"/>
    <col min="7" max="8" width="6.5546875" customWidth="1"/>
    <col min="9" max="9" width="6.44140625" hidden="1" customWidth="1"/>
    <col min="10" max="14" width="7" hidden="1" customWidth="1"/>
    <col min="15" max="15" width="6.5546875" hidden="1" customWidth="1"/>
    <col min="16" max="16" width="6.88671875" hidden="1" customWidth="1"/>
    <col min="17" max="22" width="7.109375" hidden="1" customWidth="1"/>
    <col min="23" max="24" width="6.44140625" hidden="1" customWidth="1"/>
    <col min="25" max="25" width="7.109375" hidden="1" customWidth="1"/>
    <col min="26" max="28" width="6.5546875" hidden="1" customWidth="1"/>
    <col min="29" max="29" width="9.109375" customWidth="1"/>
    <col min="31" max="31" width="9.109375" hidden="1" customWidth="1"/>
    <col min="32" max="44" width="9.88671875" hidden="1" customWidth="1"/>
    <col min="45" max="45" width="9.109375" hidden="1" customWidth="1"/>
    <col min="46" max="46" width="11.109375" hidden="1" customWidth="1"/>
    <col min="47" max="49" width="9.109375" hidden="1" customWidth="1"/>
  </cols>
  <sheetData>
    <row r="1" spans="1:49" ht="21">
      <c r="A1" s="62" t="s">
        <v>169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49" ht="21" customHeight="1" thickBot="1">
      <c r="A2" s="5"/>
      <c r="B2" s="5"/>
      <c r="C2" s="5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Y2" s="5"/>
      <c r="Z2" s="5"/>
      <c r="AA2" s="5"/>
      <c r="AB2" s="5"/>
    </row>
    <row r="3" spans="1:49" ht="33" customHeight="1">
      <c r="A3" s="24" t="s">
        <v>9</v>
      </c>
      <c r="B3" s="25" t="s">
        <v>0</v>
      </c>
      <c r="C3" s="26" t="s">
        <v>10</v>
      </c>
      <c r="D3" s="46" t="s">
        <v>111</v>
      </c>
      <c r="E3" s="27" t="s">
        <v>147</v>
      </c>
      <c r="F3" s="27" t="s">
        <v>148</v>
      </c>
      <c r="G3" s="27" t="s">
        <v>149</v>
      </c>
      <c r="H3" s="27" t="s">
        <v>150</v>
      </c>
      <c r="I3" s="27" t="s">
        <v>113</v>
      </c>
      <c r="J3" s="27" t="s">
        <v>112</v>
      </c>
      <c r="K3" s="27" t="s">
        <v>114</v>
      </c>
      <c r="L3" s="27" t="s">
        <v>151</v>
      </c>
      <c r="M3" s="27" t="s">
        <v>152</v>
      </c>
      <c r="N3" s="27" t="s">
        <v>153</v>
      </c>
      <c r="O3" s="27" t="s">
        <v>154</v>
      </c>
      <c r="P3" s="27" t="s">
        <v>155</v>
      </c>
      <c r="Q3" s="27" t="s">
        <v>156</v>
      </c>
      <c r="R3" s="27" t="s">
        <v>157</v>
      </c>
      <c r="S3" s="27" t="s">
        <v>158</v>
      </c>
      <c r="T3" s="27" t="s">
        <v>159</v>
      </c>
      <c r="U3" s="27" t="s">
        <v>160</v>
      </c>
      <c r="V3" s="27" t="s">
        <v>161</v>
      </c>
      <c r="W3" s="27" t="s">
        <v>162</v>
      </c>
      <c r="X3" s="27" t="s">
        <v>163</v>
      </c>
      <c r="Y3" s="27" t="s">
        <v>164</v>
      </c>
      <c r="Z3" s="27" t="s">
        <v>165</v>
      </c>
      <c r="AA3" s="27" t="s">
        <v>166</v>
      </c>
      <c r="AB3" s="27" t="s">
        <v>167</v>
      </c>
      <c r="AC3" s="32" t="s">
        <v>3</v>
      </c>
      <c r="AD3" s="39" t="s">
        <v>168</v>
      </c>
      <c r="AE3" s="20" t="s">
        <v>48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9" ht="20.25" customHeight="1">
      <c r="A4" s="63" t="s">
        <v>6</v>
      </c>
      <c r="B4" s="64"/>
      <c r="C4" s="51"/>
      <c r="D4" s="23"/>
      <c r="E4" s="23"/>
      <c r="F4" s="2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  <c r="X4" s="1"/>
      <c r="Y4" s="17"/>
      <c r="Z4" s="17"/>
      <c r="AA4" s="17"/>
      <c r="AB4" s="17"/>
      <c r="AC4" s="17"/>
      <c r="AD4" s="28"/>
      <c r="AE4" t="str">
        <f t="shared" ref="AE4:AE35" si="0">IF(AV4=0,"",AV4)</f>
        <v/>
      </c>
    </row>
    <row r="5" spans="1:49" ht="13.5" customHeight="1">
      <c r="A5" s="6">
        <v>1</v>
      </c>
      <c r="B5" s="4" t="s">
        <v>62</v>
      </c>
      <c r="C5" s="52">
        <v>1969</v>
      </c>
      <c r="D5" s="18">
        <v>933.26503126503121</v>
      </c>
      <c r="E5" s="37">
        <v>891.7448316597754</v>
      </c>
      <c r="F5" s="37">
        <v>974.95016181229789</v>
      </c>
      <c r="G5" s="18">
        <v>0</v>
      </c>
      <c r="H5" s="18">
        <v>859.71198971391834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>
        <f t="shared" ref="AC5:AC23" si="1">SUM(D5:AB5)</f>
        <v>3659.6720144510227</v>
      </c>
      <c r="AD5" s="28">
        <f t="shared" ref="AD5:AD23" si="2">SUMIF(AF5:AR5,"&gt;0")</f>
        <v>3659.6720144510227</v>
      </c>
      <c r="AE5" s="21" t="str">
        <f t="shared" si="0"/>
        <v/>
      </c>
      <c r="AF5" s="15">
        <f t="shared" ref="AF5:AF36" si="3">LARGE($D5:$AB5,1)</f>
        <v>974.95016181229789</v>
      </c>
      <c r="AG5" s="15">
        <f t="shared" ref="AG5:AG36" si="4">LARGE($D5:$AB5,2)</f>
        <v>933.26503126503121</v>
      </c>
      <c r="AH5" s="15">
        <f t="shared" ref="AH5:AH36" si="5">LARGE($D5:$AB5,3)</f>
        <v>891.7448316597754</v>
      </c>
      <c r="AI5" s="15">
        <f t="shared" ref="AI5:AI36" si="6">LARGE($D5:$AB5,4)</f>
        <v>859.71198971391834</v>
      </c>
      <c r="AJ5" s="15">
        <f t="shared" ref="AJ5:AJ36" si="7">LARGE($D5:$AB5,5)</f>
        <v>0</v>
      </c>
      <c r="AK5" s="15" t="e">
        <f t="shared" ref="AK5:AK36" si="8">LARGE($D5:$AB5,6)</f>
        <v>#NUM!</v>
      </c>
      <c r="AL5" s="15" t="e">
        <f t="shared" ref="AL5:AL36" si="9">LARGE($D5:$AB5,7)</f>
        <v>#NUM!</v>
      </c>
      <c r="AM5" s="15" t="e">
        <f t="shared" ref="AM5:AM36" si="10">LARGE($D5:$AB5,8)</f>
        <v>#NUM!</v>
      </c>
      <c r="AN5" s="15" t="e">
        <f t="shared" ref="AN5:AN36" si="11">LARGE($D5:$AB5,9)</f>
        <v>#NUM!</v>
      </c>
      <c r="AO5" s="15" t="e">
        <f t="shared" ref="AO5:AO36" si="12">LARGE($D5:$AB5,10)</f>
        <v>#NUM!</v>
      </c>
      <c r="AP5" s="15" t="e">
        <f t="shared" ref="AP5:AP36" si="13">LARGE($D5:$AB5,11)</f>
        <v>#NUM!</v>
      </c>
      <c r="AQ5" s="15" t="e">
        <f t="shared" ref="AQ5:AQ36" si="14">LARGE($D5:$AB5,12)</f>
        <v>#NUM!</v>
      </c>
      <c r="AR5" s="15" t="e">
        <f t="shared" ref="AR5:AR36" si="15">LARGE($D5:$AB5,13)</f>
        <v>#NUM!</v>
      </c>
      <c r="AS5" s="12" t="s">
        <v>47</v>
      </c>
      <c r="AT5" s="19" t="e">
        <f>VLOOKUP(B5,prot!A:I,9,FALSE)</f>
        <v>#N/A</v>
      </c>
      <c r="AU5" s="9" t="b">
        <f t="shared" ref="AU5:AU36" si="16">ISERROR(AT5)</f>
        <v>1</v>
      </c>
      <c r="AV5" s="8">
        <f t="shared" ref="AV5:AV36" si="17">IF(AU5,0,AT5)</f>
        <v>0</v>
      </c>
    </row>
    <row r="6" spans="1:49" ht="12.75" customHeight="1">
      <c r="A6" s="6">
        <v>2</v>
      </c>
      <c r="B6" s="1" t="s">
        <v>89</v>
      </c>
      <c r="C6" s="53">
        <v>1986</v>
      </c>
      <c r="D6" s="18" t="s">
        <v>68</v>
      </c>
      <c r="E6" s="37">
        <v>1014.9999999999999</v>
      </c>
      <c r="F6" s="37">
        <v>1014.9999999999999</v>
      </c>
      <c r="G6" s="18">
        <v>1014.9999999999999</v>
      </c>
      <c r="H6" s="18">
        <v>1014.9999999999999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f t="shared" si="1"/>
        <v>4059.9999999999995</v>
      </c>
      <c r="AD6" s="28">
        <f t="shared" si="2"/>
        <v>4059.9999999999995</v>
      </c>
      <c r="AE6" s="21" t="str">
        <f t="shared" si="0"/>
        <v/>
      </c>
      <c r="AF6" s="15">
        <f t="shared" si="3"/>
        <v>1014.9999999999999</v>
      </c>
      <c r="AG6" s="15">
        <f t="shared" si="4"/>
        <v>1014.9999999999999</v>
      </c>
      <c r="AH6" s="15">
        <f t="shared" si="5"/>
        <v>1014.9999999999999</v>
      </c>
      <c r="AI6" s="15">
        <f t="shared" si="6"/>
        <v>1014.9999999999999</v>
      </c>
      <c r="AJ6" s="15" t="e">
        <f t="shared" si="7"/>
        <v>#NUM!</v>
      </c>
      <c r="AK6" s="15" t="e">
        <f t="shared" si="8"/>
        <v>#NUM!</v>
      </c>
      <c r="AL6" s="15" t="e">
        <f t="shared" si="9"/>
        <v>#NUM!</v>
      </c>
      <c r="AM6" s="15" t="e">
        <f t="shared" si="10"/>
        <v>#NUM!</v>
      </c>
      <c r="AN6" s="15" t="e">
        <f t="shared" si="11"/>
        <v>#NUM!</v>
      </c>
      <c r="AO6" s="15" t="e">
        <f t="shared" si="12"/>
        <v>#NUM!</v>
      </c>
      <c r="AP6" s="15" t="e">
        <f t="shared" si="13"/>
        <v>#NUM!</v>
      </c>
      <c r="AQ6" s="15" t="e">
        <f t="shared" si="14"/>
        <v>#NUM!</v>
      </c>
      <c r="AR6" s="15" t="e">
        <f t="shared" si="15"/>
        <v>#NUM!</v>
      </c>
      <c r="AS6" s="12" t="s">
        <v>47</v>
      </c>
      <c r="AT6" s="19" t="e">
        <f>VLOOKUP(B6,prot!A:I,9,FALSE)</f>
        <v>#N/A</v>
      </c>
      <c r="AU6" s="9" t="b">
        <f t="shared" si="16"/>
        <v>1</v>
      </c>
      <c r="AV6" s="8">
        <f t="shared" si="17"/>
        <v>0</v>
      </c>
    </row>
    <row r="7" spans="1:49" ht="13.5" customHeight="1">
      <c r="A7" s="6">
        <v>3</v>
      </c>
      <c r="B7" s="4" t="s">
        <v>83</v>
      </c>
      <c r="C7" s="52">
        <v>1977</v>
      </c>
      <c r="D7" s="18" t="s">
        <v>68</v>
      </c>
      <c r="E7" s="37">
        <v>696.86149811506323</v>
      </c>
      <c r="F7" s="37">
        <v>647.12494279176201</v>
      </c>
      <c r="G7" s="18">
        <v>621.50257289879937</v>
      </c>
      <c r="H7" s="18">
        <v>629.38681373777877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>
        <f>SUM(D7:AB7)</f>
        <v>2594.8758275434034</v>
      </c>
      <c r="AD7" s="28">
        <f>SUMIF(AF7:AR7,"&gt;0")</f>
        <v>2594.8758275434034</v>
      </c>
      <c r="AE7" s="21" t="str">
        <f t="shared" si="0"/>
        <v/>
      </c>
      <c r="AF7" s="15">
        <f t="shared" si="3"/>
        <v>696.86149811506323</v>
      </c>
      <c r="AG7" s="15">
        <f t="shared" si="4"/>
        <v>647.12494279176201</v>
      </c>
      <c r="AH7" s="15">
        <f t="shared" si="5"/>
        <v>629.38681373777877</v>
      </c>
      <c r="AI7" s="15">
        <f t="shared" si="6"/>
        <v>621.50257289879937</v>
      </c>
      <c r="AJ7" s="15" t="e">
        <f t="shared" si="7"/>
        <v>#NUM!</v>
      </c>
      <c r="AK7" s="15" t="e">
        <f t="shared" si="8"/>
        <v>#NUM!</v>
      </c>
      <c r="AL7" s="15" t="e">
        <f t="shared" si="9"/>
        <v>#NUM!</v>
      </c>
      <c r="AM7" s="15" t="e">
        <f t="shared" si="10"/>
        <v>#NUM!</v>
      </c>
      <c r="AN7" s="15" t="e">
        <f t="shared" si="11"/>
        <v>#NUM!</v>
      </c>
      <c r="AO7" s="15" t="e">
        <f t="shared" si="12"/>
        <v>#NUM!</v>
      </c>
      <c r="AP7" s="15" t="e">
        <f t="shared" si="13"/>
        <v>#NUM!</v>
      </c>
      <c r="AQ7" s="15" t="e">
        <f t="shared" si="14"/>
        <v>#NUM!</v>
      </c>
      <c r="AR7" s="15" t="e">
        <f t="shared" si="15"/>
        <v>#NUM!</v>
      </c>
      <c r="AS7" s="12" t="s">
        <v>47</v>
      </c>
      <c r="AT7" s="19" t="e">
        <f>VLOOKUP(B7,prot!A:I,9,FALSE)</f>
        <v>#N/A</v>
      </c>
      <c r="AU7" s="9" t="b">
        <f t="shared" si="16"/>
        <v>1</v>
      </c>
      <c r="AV7" s="8">
        <f t="shared" si="17"/>
        <v>0</v>
      </c>
    </row>
    <row r="8" spans="1:49" ht="13.5" customHeight="1">
      <c r="A8" s="6">
        <v>4</v>
      </c>
      <c r="B8" s="4" t="s">
        <v>76</v>
      </c>
      <c r="C8" s="52">
        <v>1983</v>
      </c>
      <c r="D8" s="18">
        <v>1032</v>
      </c>
      <c r="E8" s="37" t="s">
        <v>68</v>
      </c>
      <c r="F8" s="37"/>
      <c r="G8" s="18">
        <v>0</v>
      </c>
      <c r="H8" s="18">
        <v>886.30143014301427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>
        <f>SUM(D8:AB8)</f>
        <v>1918.3014301430144</v>
      </c>
      <c r="AD8" s="28">
        <f>SUMIF(AF8:AR8,"&gt;0")</f>
        <v>1918.3014301430144</v>
      </c>
      <c r="AE8" s="21" t="str">
        <f t="shared" si="0"/>
        <v/>
      </c>
      <c r="AF8" s="15">
        <f t="shared" si="3"/>
        <v>1032</v>
      </c>
      <c r="AG8" s="15">
        <f t="shared" si="4"/>
        <v>886.30143014301427</v>
      </c>
      <c r="AH8" s="15">
        <f t="shared" si="5"/>
        <v>0</v>
      </c>
      <c r="AI8" s="15" t="e">
        <f t="shared" si="6"/>
        <v>#NUM!</v>
      </c>
      <c r="AJ8" s="15" t="e">
        <f t="shared" si="7"/>
        <v>#NUM!</v>
      </c>
      <c r="AK8" s="15" t="e">
        <f t="shared" si="8"/>
        <v>#NUM!</v>
      </c>
      <c r="AL8" s="15" t="e">
        <f t="shared" si="9"/>
        <v>#NUM!</v>
      </c>
      <c r="AM8" s="15" t="e">
        <f t="shared" si="10"/>
        <v>#NUM!</v>
      </c>
      <c r="AN8" s="15" t="e">
        <f t="shared" si="11"/>
        <v>#NUM!</v>
      </c>
      <c r="AO8" s="15" t="e">
        <f t="shared" si="12"/>
        <v>#NUM!</v>
      </c>
      <c r="AP8" s="15" t="e">
        <f t="shared" si="13"/>
        <v>#NUM!</v>
      </c>
      <c r="AQ8" s="15" t="e">
        <f t="shared" si="14"/>
        <v>#NUM!</v>
      </c>
      <c r="AR8" s="15" t="e">
        <f t="shared" si="15"/>
        <v>#NUM!</v>
      </c>
      <c r="AS8" s="12" t="s">
        <v>47</v>
      </c>
      <c r="AT8" s="19" t="e">
        <f>VLOOKUP(B8,prot!A:I,9,FALSE)</f>
        <v>#N/A</v>
      </c>
      <c r="AU8" s="9" t="b">
        <f t="shared" si="16"/>
        <v>1</v>
      </c>
      <c r="AV8" s="8">
        <f t="shared" si="17"/>
        <v>0</v>
      </c>
    </row>
    <row r="9" spans="1:49" ht="13.5" customHeight="1">
      <c r="A9" s="6">
        <v>5</v>
      </c>
      <c r="B9" s="4" t="s">
        <v>60</v>
      </c>
      <c r="C9" s="52">
        <v>1970</v>
      </c>
      <c r="D9" s="18" t="s">
        <v>68</v>
      </c>
      <c r="E9" s="37" t="s">
        <v>68</v>
      </c>
      <c r="F9" s="37" t="s">
        <v>68</v>
      </c>
      <c r="G9" s="18">
        <v>637.12999999999988</v>
      </c>
      <c r="H9" s="18">
        <v>605.85590118938705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>
        <f>SUM(D9:AB9)</f>
        <v>1242.9859011893868</v>
      </c>
      <c r="AD9" s="28">
        <f>SUMIF(AF9:AR9,"&gt;0")</f>
        <v>1242.9859011893868</v>
      </c>
      <c r="AE9" s="21" t="str">
        <f t="shared" si="0"/>
        <v/>
      </c>
      <c r="AF9" s="15">
        <f t="shared" si="3"/>
        <v>637.12999999999988</v>
      </c>
      <c r="AG9" s="15">
        <f t="shared" si="4"/>
        <v>605.85590118938705</v>
      </c>
      <c r="AH9" s="15" t="e">
        <f t="shared" si="5"/>
        <v>#NUM!</v>
      </c>
      <c r="AI9" s="15" t="e">
        <f t="shared" si="6"/>
        <v>#NUM!</v>
      </c>
      <c r="AJ9" s="15" t="e">
        <f t="shared" si="7"/>
        <v>#NUM!</v>
      </c>
      <c r="AK9" s="15" t="e">
        <f t="shared" si="8"/>
        <v>#NUM!</v>
      </c>
      <c r="AL9" s="15" t="e">
        <f t="shared" si="9"/>
        <v>#NUM!</v>
      </c>
      <c r="AM9" s="15" t="e">
        <f t="shared" si="10"/>
        <v>#NUM!</v>
      </c>
      <c r="AN9" s="15" t="e">
        <f t="shared" si="11"/>
        <v>#NUM!</v>
      </c>
      <c r="AO9" s="15" t="e">
        <f t="shared" si="12"/>
        <v>#NUM!</v>
      </c>
      <c r="AP9" s="15" t="e">
        <f t="shared" si="13"/>
        <v>#NUM!</v>
      </c>
      <c r="AQ9" s="15" t="e">
        <f t="shared" si="14"/>
        <v>#NUM!</v>
      </c>
      <c r="AR9" s="15" t="e">
        <f t="shared" si="15"/>
        <v>#NUM!</v>
      </c>
      <c r="AS9" s="12" t="s">
        <v>47</v>
      </c>
      <c r="AT9" s="19" t="e">
        <f>VLOOKUP(B9,prot!A:I,9,FALSE)</f>
        <v>#N/A</v>
      </c>
      <c r="AU9" s="9" t="b">
        <f t="shared" si="16"/>
        <v>1</v>
      </c>
      <c r="AV9" s="8">
        <f t="shared" si="17"/>
        <v>0</v>
      </c>
    </row>
    <row r="10" spans="1:49" ht="13.5" customHeight="1">
      <c r="A10" s="6">
        <v>6</v>
      </c>
      <c r="B10" s="1" t="s">
        <v>108</v>
      </c>
      <c r="C10" s="53">
        <v>1970</v>
      </c>
      <c r="D10" s="18" t="s">
        <v>68</v>
      </c>
      <c r="E10" s="37" t="s">
        <v>68</v>
      </c>
      <c r="F10" s="37" t="s">
        <v>68</v>
      </c>
      <c r="G10" s="18">
        <v>571.70189431704875</v>
      </c>
      <c r="H10" s="18">
        <v>539.80069288771153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>
        <f>SUM(D10:AB10)</f>
        <v>1111.5025872047604</v>
      </c>
      <c r="AD10" s="28">
        <f>SUMIF(AF10:AR10,"&gt;0")</f>
        <v>1111.5025872047604</v>
      </c>
      <c r="AE10" s="21" t="str">
        <f t="shared" si="0"/>
        <v/>
      </c>
      <c r="AF10" s="15">
        <f t="shared" si="3"/>
        <v>571.70189431704875</v>
      </c>
      <c r="AG10" s="15">
        <f t="shared" si="4"/>
        <v>539.80069288771153</v>
      </c>
      <c r="AH10" s="15" t="e">
        <f t="shared" si="5"/>
        <v>#NUM!</v>
      </c>
      <c r="AI10" s="15" t="e">
        <f t="shared" si="6"/>
        <v>#NUM!</v>
      </c>
      <c r="AJ10" s="15" t="e">
        <f t="shared" si="7"/>
        <v>#NUM!</v>
      </c>
      <c r="AK10" s="15" t="e">
        <f t="shared" si="8"/>
        <v>#NUM!</v>
      </c>
      <c r="AL10" s="15" t="e">
        <f t="shared" si="9"/>
        <v>#NUM!</v>
      </c>
      <c r="AM10" s="15" t="e">
        <f t="shared" si="10"/>
        <v>#NUM!</v>
      </c>
      <c r="AN10" s="15" t="e">
        <f t="shared" si="11"/>
        <v>#NUM!</v>
      </c>
      <c r="AO10" s="15" t="e">
        <f t="shared" si="12"/>
        <v>#NUM!</v>
      </c>
      <c r="AP10" s="15" t="e">
        <f t="shared" si="13"/>
        <v>#NUM!</v>
      </c>
      <c r="AQ10" s="15" t="e">
        <f t="shared" si="14"/>
        <v>#NUM!</v>
      </c>
      <c r="AR10" s="15" t="e">
        <f t="shared" si="15"/>
        <v>#NUM!</v>
      </c>
      <c r="AS10" s="12" t="s">
        <v>47</v>
      </c>
      <c r="AT10" s="19" t="e">
        <f>VLOOKUP(B10,prot!A:I,9,FALSE)</f>
        <v>#N/A</v>
      </c>
      <c r="AU10" s="9" t="b">
        <f t="shared" si="16"/>
        <v>1</v>
      </c>
      <c r="AV10" s="8">
        <f t="shared" si="17"/>
        <v>0</v>
      </c>
    </row>
    <row r="11" spans="1:49" ht="13.5" customHeight="1">
      <c r="A11" s="6">
        <v>7</v>
      </c>
      <c r="B11" s="4" t="s">
        <v>90</v>
      </c>
      <c r="C11" s="53">
        <v>1977</v>
      </c>
      <c r="D11" s="18" t="s">
        <v>68</v>
      </c>
      <c r="E11" s="37" t="s">
        <v>68</v>
      </c>
      <c r="F11" s="37" t="s">
        <v>68</v>
      </c>
      <c r="G11" s="18">
        <v>784.84332129963889</v>
      </c>
      <c r="H11" s="18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>
        <f>SUM(D11:AB11)</f>
        <v>784.84332129963889</v>
      </c>
      <c r="AD11" s="28">
        <f>SUMIF(AF11:AR11,"&gt;0")</f>
        <v>784.84332129963889</v>
      </c>
      <c r="AE11" s="21" t="str">
        <f t="shared" si="0"/>
        <v/>
      </c>
      <c r="AF11" s="15">
        <f t="shared" si="3"/>
        <v>784.84332129963889</v>
      </c>
      <c r="AG11" s="15">
        <f t="shared" si="4"/>
        <v>0</v>
      </c>
      <c r="AH11" s="15" t="e">
        <f t="shared" si="5"/>
        <v>#NUM!</v>
      </c>
      <c r="AI11" s="15" t="e">
        <f t="shared" si="6"/>
        <v>#NUM!</v>
      </c>
      <c r="AJ11" s="15" t="e">
        <f t="shared" si="7"/>
        <v>#NUM!</v>
      </c>
      <c r="AK11" s="15" t="e">
        <f t="shared" si="8"/>
        <v>#NUM!</v>
      </c>
      <c r="AL11" s="15" t="e">
        <f t="shared" si="9"/>
        <v>#NUM!</v>
      </c>
      <c r="AM11" s="15" t="e">
        <f t="shared" si="10"/>
        <v>#NUM!</v>
      </c>
      <c r="AN11" s="15" t="e">
        <f t="shared" si="11"/>
        <v>#NUM!</v>
      </c>
      <c r="AO11" s="15" t="e">
        <f t="shared" si="12"/>
        <v>#NUM!</v>
      </c>
      <c r="AP11" s="15" t="e">
        <f t="shared" si="13"/>
        <v>#NUM!</v>
      </c>
      <c r="AQ11" s="15" t="e">
        <f t="shared" si="14"/>
        <v>#NUM!</v>
      </c>
      <c r="AR11" s="15" t="e">
        <f t="shared" si="15"/>
        <v>#NUM!</v>
      </c>
      <c r="AS11" s="12" t="s">
        <v>47</v>
      </c>
      <c r="AT11" s="19" t="e">
        <f>VLOOKUP(B11,prot!A:I,9,FALSE)</f>
        <v>#N/A</v>
      </c>
      <c r="AU11" s="9" t="b">
        <f t="shared" si="16"/>
        <v>1</v>
      </c>
      <c r="AV11" s="8">
        <f t="shared" si="17"/>
        <v>0</v>
      </c>
    </row>
    <row r="12" spans="1:49" ht="14.25" customHeight="1">
      <c r="A12" s="6">
        <v>8</v>
      </c>
      <c r="B12" s="1" t="s">
        <v>87</v>
      </c>
      <c r="C12" s="52">
        <v>1986</v>
      </c>
      <c r="D12" s="18" t="s">
        <v>68</v>
      </c>
      <c r="E12" s="37" t="s">
        <v>68</v>
      </c>
      <c r="F12" s="37" t="s">
        <v>68</v>
      </c>
      <c r="G12" s="18">
        <v>743.11191335740045</v>
      </c>
      <c r="H12" s="18"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>
        <f>SUM(D12:AB12)</f>
        <v>743.11191335740045</v>
      </c>
      <c r="AD12" s="28">
        <f>SUMIF(AF12:AR12,"&gt;0")</f>
        <v>743.11191335740045</v>
      </c>
      <c r="AE12" s="21" t="str">
        <f t="shared" si="0"/>
        <v/>
      </c>
      <c r="AF12" s="15">
        <f t="shared" si="3"/>
        <v>743.11191335740045</v>
      </c>
      <c r="AG12" s="15">
        <f t="shared" si="4"/>
        <v>0</v>
      </c>
      <c r="AH12" s="15" t="e">
        <f t="shared" si="5"/>
        <v>#NUM!</v>
      </c>
      <c r="AI12" s="15" t="e">
        <f t="shared" si="6"/>
        <v>#NUM!</v>
      </c>
      <c r="AJ12" s="15" t="e">
        <f t="shared" si="7"/>
        <v>#NUM!</v>
      </c>
      <c r="AK12" s="15" t="e">
        <f t="shared" si="8"/>
        <v>#NUM!</v>
      </c>
      <c r="AL12" s="15" t="e">
        <f t="shared" si="9"/>
        <v>#NUM!</v>
      </c>
      <c r="AM12" s="15" t="e">
        <f t="shared" si="10"/>
        <v>#NUM!</v>
      </c>
      <c r="AN12" s="15" t="e">
        <f t="shared" si="11"/>
        <v>#NUM!</v>
      </c>
      <c r="AO12" s="15" t="e">
        <f t="shared" si="12"/>
        <v>#NUM!</v>
      </c>
      <c r="AP12" s="15" t="e">
        <f t="shared" si="13"/>
        <v>#NUM!</v>
      </c>
      <c r="AQ12" s="15" t="e">
        <f t="shared" si="14"/>
        <v>#NUM!</v>
      </c>
      <c r="AR12" s="15" t="e">
        <f t="shared" si="15"/>
        <v>#NUM!</v>
      </c>
      <c r="AS12" s="12" t="s">
        <v>47</v>
      </c>
      <c r="AT12" s="19" t="e">
        <f>VLOOKUP(B12,prot!A:I,9,FALSE)</f>
        <v>#N/A</v>
      </c>
      <c r="AU12" s="9" t="b">
        <f t="shared" si="16"/>
        <v>1</v>
      </c>
      <c r="AV12" s="8">
        <f t="shared" si="17"/>
        <v>0</v>
      </c>
    </row>
    <row r="13" spans="1:49" ht="13.5" customHeight="1">
      <c r="A13" s="6">
        <v>9</v>
      </c>
      <c r="B13" s="4" t="s">
        <v>45</v>
      </c>
      <c r="C13" s="52">
        <v>1970</v>
      </c>
      <c r="D13" s="18" t="s">
        <v>68</v>
      </c>
      <c r="E13" s="37" t="s">
        <v>68</v>
      </c>
      <c r="F13" s="37">
        <v>739.60783341596448</v>
      </c>
      <c r="G13" s="18">
        <v>0</v>
      </c>
      <c r="H13" s="18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>
        <f>SUM(D13:AB13)</f>
        <v>739.60783341596448</v>
      </c>
      <c r="AD13" s="28">
        <f>SUMIF(AF13:AR13,"&gt;0")</f>
        <v>739.60783341596448</v>
      </c>
      <c r="AE13" s="21" t="str">
        <f t="shared" si="0"/>
        <v/>
      </c>
      <c r="AF13" s="15">
        <f t="shared" si="3"/>
        <v>739.60783341596448</v>
      </c>
      <c r="AG13" s="15">
        <f t="shared" si="4"/>
        <v>0</v>
      </c>
      <c r="AH13" s="15">
        <f t="shared" si="5"/>
        <v>0</v>
      </c>
      <c r="AI13" s="15" t="e">
        <f t="shared" si="6"/>
        <v>#NUM!</v>
      </c>
      <c r="AJ13" s="15" t="e">
        <f t="shared" si="7"/>
        <v>#NUM!</v>
      </c>
      <c r="AK13" s="15" t="e">
        <f t="shared" si="8"/>
        <v>#NUM!</v>
      </c>
      <c r="AL13" s="15" t="e">
        <f t="shared" si="9"/>
        <v>#NUM!</v>
      </c>
      <c r="AM13" s="15" t="e">
        <f t="shared" si="10"/>
        <v>#NUM!</v>
      </c>
      <c r="AN13" s="15" t="e">
        <f t="shared" si="11"/>
        <v>#NUM!</v>
      </c>
      <c r="AO13" s="15" t="e">
        <f t="shared" si="12"/>
        <v>#NUM!</v>
      </c>
      <c r="AP13" s="15" t="e">
        <f t="shared" si="13"/>
        <v>#NUM!</v>
      </c>
      <c r="AQ13" s="15" t="e">
        <f t="shared" si="14"/>
        <v>#NUM!</v>
      </c>
      <c r="AR13" s="15" t="e">
        <f t="shared" si="15"/>
        <v>#NUM!</v>
      </c>
      <c r="AS13" s="12" t="s">
        <v>47</v>
      </c>
      <c r="AT13" s="19" t="e">
        <f>VLOOKUP(B13,prot!A:I,9,FALSE)</f>
        <v>#N/A</v>
      </c>
      <c r="AU13" s="9" t="b">
        <f t="shared" si="16"/>
        <v>1</v>
      </c>
      <c r="AV13" s="8">
        <f t="shared" si="17"/>
        <v>0</v>
      </c>
    </row>
    <row r="14" spans="1:49" ht="13.5" customHeight="1">
      <c r="A14" s="6">
        <v>10</v>
      </c>
      <c r="B14" s="4" t="s">
        <v>58</v>
      </c>
      <c r="C14" s="52">
        <v>1977</v>
      </c>
      <c r="D14" s="18">
        <v>737.97730956239877</v>
      </c>
      <c r="E14" s="37" t="s">
        <v>68</v>
      </c>
      <c r="F14" s="37" t="s">
        <v>68</v>
      </c>
      <c r="G14" s="18">
        <v>0</v>
      </c>
      <c r="H14" s="18"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>
        <f>SUM(D14:AB14)</f>
        <v>737.97730956239877</v>
      </c>
      <c r="AD14" s="28">
        <f>SUMIF(AF14:AR14,"&gt;0")</f>
        <v>737.97730956239877</v>
      </c>
      <c r="AE14" s="21" t="str">
        <f t="shared" si="0"/>
        <v/>
      </c>
      <c r="AF14" s="15">
        <f t="shared" si="3"/>
        <v>737.97730956239877</v>
      </c>
      <c r="AG14" s="15">
        <f t="shared" si="4"/>
        <v>0</v>
      </c>
      <c r="AH14" s="15">
        <f t="shared" si="5"/>
        <v>0</v>
      </c>
      <c r="AI14" s="15" t="e">
        <f t="shared" si="6"/>
        <v>#NUM!</v>
      </c>
      <c r="AJ14" s="15" t="e">
        <f t="shared" si="7"/>
        <v>#NUM!</v>
      </c>
      <c r="AK14" s="15" t="e">
        <f t="shared" si="8"/>
        <v>#NUM!</v>
      </c>
      <c r="AL14" s="15" t="e">
        <f t="shared" si="9"/>
        <v>#NUM!</v>
      </c>
      <c r="AM14" s="15" t="e">
        <f t="shared" si="10"/>
        <v>#NUM!</v>
      </c>
      <c r="AN14" s="15" t="e">
        <f t="shared" si="11"/>
        <v>#NUM!</v>
      </c>
      <c r="AO14" s="15" t="e">
        <f t="shared" si="12"/>
        <v>#NUM!</v>
      </c>
      <c r="AP14" s="15" t="e">
        <f t="shared" si="13"/>
        <v>#NUM!</v>
      </c>
      <c r="AQ14" s="15" t="e">
        <f t="shared" si="14"/>
        <v>#NUM!</v>
      </c>
      <c r="AR14" s="15" t="e">
        <f t="shared" si="15"/>
        <v>#NUM!</v>
      </c>
      <c r="AS14" s="12" t="s">
        <v>47</v>
      </c>
      <c r="AT14" s="19" t="e">
        <f>VLOOKUP(B14,prot!A:I,9,FALSE)</f>
        <v>#N/A</v>
      </c>
      <c r="AU14" s="9" t="b">
        <f t="shared" si="16"/>
        <v>1</v>
      </c>
      <c r="AV14" s="8">
        <f t="shared" si="17"/>
        <v>0</v>
      </c>
    </row>
    <row r="15" spans="1:49" ht="13.5" customHeight="1">
      <c r="A15" s="6">
        <v>11</v>
      </c>
      <c r="B15" s="1" t="s">
        <v>74</v>
      </c>
      <c r="C15" s="52">
        <v>1979</v>
      </c>
      <c r="D15" s="18" t="s">
        <v>68</v>
      </c>
      <c r="E15" s="37" t="s">
        <v>68</v>
      </c>
      <c r="F15" s="37" t="s">
        <v>68</v>
      </c>
      <c r="G15" s="18">
        <v>0</v>
      </c>
      <c r="H15" s="18">
        <v>715.31062355658207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f>SUM(D15:AB15)</f>
        <v>715.31062355658207</v>
      </c>
      <c r="AD15" s="28">
        <f>SUMIF(AF15:AR15,"&gt;0")</f>
        <v>715.31062355658207</v>
      </c>
      <c r="AE15" s="21" t="str">
        <f t="shared" si="0"/>
        <v/>
      </c>
      <c r="AF15" s="15">
        <f t="shared" si="3"/>
        <v>715.31062355658207</v>
      </c>
      <c r="AG15" s="15">
        <f t="shared" si="4"/>
        <v>0</v>
      </c>
      <c r="AH15" s="15" t="e">
        <f t="shared" si="5"/>
        <v>#NUM!</v>
      </c>
      <c r="AI15" s="15" t="e">
        <f t="shared" si="6"/>
        <v>#NUM!</v>
      </c>
      <c r="AJ15" s="15" t="e">
        <f t="shared" si="7"/>
        <v>#NUM!</v>
      </c>
      <c r="AK15" s="15" t="e">
        <f t="shared" si="8"/>
        <v>#NUM!</v>
      </c>
      <c r="AL15" s="15" t="e">
        <f t="shared" si="9"/>
        <v>#NUM!</v>
      </c>
      <c r="AM15" s="15" t="e">
        <f t="shared" si="10"/>
        <v>#NUM!</v>
      </c>
      <c r="AN15" s="15" t="e">
        <f t="shared" si="11"/>
        <v>#NUM!</v>
      </c>
      <c r="AO15" s="15" t="e">
        <f t="shared" si="12"/>
        <v>#NUM!</v>
      </c>
      <c r="AP15" s="15" t="e">
        <f t="shared" si="13"/>
        <v>#NUM!</v>
      </c>
      <c r="AQ15" s="15" t="e">
        <f t="shared" si="14"/>
        <v>#NUM!</v>
      </c>
      <c r="AR15" s="15" t="e">
        <f t="shared" si="15"/>
        <v>#NUM!</v>
      </c>
      <c r="AS15" s="12" t="s">
        <v>47</v>
      </c>
      <c r="AT15" s="19" t="e">
        <f>VLOOKUP(B15,prot!A:I,9,FALSE)</f>
        <v>#N/A</v>
      </c>
      <c r="AU15" s="9" t="b">
        <f t="shared" si="16"/>
        <v>1</v>
      </c>
      <c r="AV15" s="8">
        <f t="shared" si="17"/>
        <v>0</v>
      </c>
      <c r="AW15" s="31"/>
    </row>
    <row r="16" spans="1:49" ht="13.5" customHeight="1">
      <c r="A16" s="6">
        <v>12</v>
      </c>
      <c r="B16" s="4" t="s">
        <v>55</v>
      </c>
      <c r="C16" s="52">
        <v>1972</v>
      </c>
      <c r="D16" s="18" t="s">
        <v>68</v>
      </c>
      <c r="E16" s="37" t="s">
        <v>68</v>
      </c>
      <c r="F16" s="37" t="s">
        <v>68</v>
      </c>
      <c r="G16" s="18">
        <v>656.9161816065191</v>
      </c>
      <c r="H16" s="18"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>
        <f>SUM(D16:AB16)</f>
        <v>656.9161816065191</v>
      </c>
      <c r="AD16" s="28">
        <f>SUMIF(AF16:AR16,"&gt;0")</f>
        <v>656.9161816065191</v>
      </c>
      <c r="AE16" s="21" t="str">
        <f t="shared" si="0"/>
        <v/>
      </c>
      <c r="AF16" s="15">
        <f t="shared" si="3"/>
        <v>656.9161816065191</v>
      </c>
      <c r="AG16" s="15">
        <f t="shared" si="4"/>
        <v>0</v>
      </c>
      <c r="AH16" s="15" t="e">
        <f t="shared" si="5"/>
        <v>#NUM!</v>
      </c>
      <c r="AI16" s="15" t="e">
        <f t="shared" si="6"/>
        <v>#NUM!</v>
      </c>
      <c r="AJ16" s="15" t="e">
        <f t="shared" si="7"/>
        <v>#NUM!</v>
      </c>
      <c r="AK16" s="15" t="e">
        <f t="shared" si="8"/>
        <v>#NUM!</v>
      </c>
      <c r="AL16" s="15" t="e">
        <f t="shared" si="9"/>
        <v>#NUM!</v>
      </c>
      <c r="AM16" s="15" t="e">
        <f t="shared" si="10"/>
        <v>#NUM!</v>
      </c>
      <c r="AN16" s="15" t="e">
        <f t="shared" si="11"/>
        <v>#NUM!</v>
      </c>
      <c r="AO16" s="15" t="e">
        <f t="shared" si="12"/>
        <v>#NUM!</v>
      </c>
      <c r="AP16" s="15" t="e">
        <f t="shared" si="13"/>
        <v>#NUM!</v>
      </c>
      <c r="AQ16" s="15" t="e">
        <f t="shared" si="14"/>
        <v>#NUM!</v>
      </c>
      <c r="AR16" s="15" t="e">
        <f t="shared" si="15"/>
        <v>#NUM!</v>
      </c>
      <c r="AS16" s="12" t="s">
        <v>47</v>
      </c>
      <c r="AT16" s="19" t="e">
        <f>VLOOKUP(B16,prot!A:I,9,FALSE)</f>
        <v>#N/A</v>
      </c>
      <c r="AU16" s="9" t="b">
        <f t="shared" si="16"/>
        <v>1</v>
      </c>
      <c r="AV16" s="8">
        <f t="shared" si="17"/>
        <v>0</v>
      </c>
    </row>
    <row r="17" spans="1:48" ht="13.5" customHeight="1">
      <c r="A17" s="6">
        <v>13</v>
      </c>
      <c r="B17" s="1" t="s">
        <v>118</v>
      </c>
      <c r="C17" s="53">
        <v>1987</v>
      </c>
      <c r="D17" s="18" t="s">
        <v>68</v>
      </c>
      <c r="E17" s="37" t="s">
        <v>68</v>
      </c>
      <c r="F17" s="37" t="s">
        <v>68</v>
      </c>
      <c r="G17" s="18">
        <v>434.50997030123028</v>
      </c>
      <c r="H17" s="18"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>
        <f>SUM(D17:AB17)</f>
        <v>434.50997030123028</v>
      </c>
      <c r="AD17" s="28">
        <f>SUMIF(AF17:AR17,"&gt;0")</f>
        <v>434.50997030123028</v>
      </c>
      <c r="AE17" s="21" t="str">
        <f t="shared" si="0"/>
        <v/>
      </c>
      <c r="AF17" s="15">
        <f t="shared" si="3"/>
        <v>434.50997030123028</v>
      </c>
      <c r="AG17" s="15">
        <f t="shared" si="4"/>
        <v>0</v>
      </c>
      <c r="AH17" s="15" t="e">
        <f t="shared" si="5"/>
        <v>#NUM!</v>
      </c>
      <c r="AI17" s="15" t="e">
        <f t="shared" si="6"/>
        <v>#NUM!</v>
      </c>
      <c r="AJ17" s="15" t="e">
        <f t="shared" si="7"/>
        <v>#NUM!</v>
      </c>
      <c r="AK17" s="15" t="e">
        <f t="shared" si="8"/>
        <v>#NUM!</v>
      </c>
      <c r="AL17" s="15" t="e">
        <f t="shared" si="9"/>
        <v>#NUM!</v>
      </c>
      <c r="AM17" s="15" t="e">
        <f t="shared" si="10"/>
        <v>#NUM!</v>
      </c>
      <c r="AN17" s="15" t="e">
        <f t="shared" si="11"/>
        <v>#NUM!</v>
      </c>
      <c r="AO17" s="15" t="e">
        <f t="shared" si="12"/>
        <v>#NUM!</v>
      </c>
      <c r="AP17" s="15" t="e">
        <f t="shared" si="13"/>
        <v>#NUM!</v>
      </c>
      <c r="AQ17" s="15" t="e">
        <f t="shared" si="14"/>
        <v>#NUM!</v>
      </c>
      <c r="AR17" s="15" t="e">
        <f t="shared" si="15"/>
        <v>#NUM!</v>
      </c>
      <c r="AS17" s="12" t="s">
        <v>47</v>
      </c>
      <c r="AT17" s="19" t="e">
        <f>VLOOKUP(B17,prot!A:I,9,FALSE)</f>
        <v>#N/A</v>
      </c>
      <c r="AU17" s="9" t="b">
        <f t="shared" si="16"/>
        <v>1</v>
      </c>
      <c r="AV17" s="8">
        <f t="shared" si="17"/>
        <v>0</v>
      </c>
    </row>
    <row r="18" spans="1:48" ht="13.5" customHeight="1">
      <c r="A18" s="6">
        <v>14</v>
      </c>
      <c r="B18" s="1" t="s">
        <v>171</v>
      </c>
      <c r="C18" s="1">
        <v>1989</v>
      </c>
      <c r="D18" s="18" t="s">
        <v>68</v>
      </c>
      <c r="E18" s="37" t="s">
        <v>68</v>
      </c>
      <c r="F18" s="37" t="s">
        <v>68</v>
      </c>
      <c r="G18" s="18">
        <v>429.38810078340032</v>
      </c>
      <c r="H18" s="18"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>
        <f>SUM(D18:AB18)</f>
        <v>429.38810078340032</v>
      </c>
      <c r="AD18" s="28">
        <f>SUMIF(AF18:AR18,"&gt;0")</f>
        <v>429.38810078340032</v>
      </c>
      <c r="AE18" s="21" t="str">
        <f t="shared" si="0"/>
        <v/>
      </c>
      <c r="AF18" s="15">
        <f t="shared" si="3"/>
        <v>429.38810078340032</v>
      </c>
      <c r="AG18" s="15">
        <f t="shared" si="4"/>
        <v>0</v>
      </c>
      <c r="AH18" s="15" t="e">
        <f t="shared" si="5"/>
        <v>#NUM!</v>
      </c>
      <c r="AI18" s="15" t="e">
        <f t="shared" si="6"/>
        <v>#NUM!</v>
      </c>
      <c r="AJ18" s="15" t="e">
        <f t="shared" si="7"/>
        <v>#NUM!</v>
      </c>
      <c r="AK18" s="15" t="e">
        <f t="shared" si="8"/>
        <v>#NUM!</v>
      </c>
      <c r="AL18" s="15" t="e">
        <f t="shared" si="9"/>
        <v>#NUM!</v>
      </c>
      <c r="AM18" s="15" t="e">
        <f t="shared" si="10"/>
        <v>#NUM!</v>
      </c>
      <c r="AN18" s="15" t="e">
        <f t="shared" si="11"/>
        <v>#NUM!</v>
      </c>
      <c r="AO18" s="15" t="e">
        <f t="shared" si="12"/>
        <v>#NUM!</v>
      </c>
      <c r="AP18" s="15" t="e">
        <f t="shared" si="13"/>
        <v>#NUM!</v>
      </c>
      <c r="AQ18" s="15" t="e">
        <f t="shared" si="14"/>
        <v>#NUM!</v>
      </c>
      <c r="AR18" s="15" t="e">
        <f t="shared" si="15"/>
        <v>#NUM!</v>
      </c>
      <c r="AS18" s="12" t="s">
        <v>47</v>
      </c>
      <c r="AT18" s="19" t="e">
        <f>VLOOKUP(B18,prot!A:I,9,FALSE)</f>
        <v>#N/A</v>
      </c>
      <c r="AU18" s="9" t="b">
        <f t="shared" si="16"/>
        <v>1</v>
      </c>
      <c r="AV18" s="8">
        <f t="shared" si="17"/>
        <v>0</v>
      </c>
    </row>
    <row r="19" spans="1:48" ht="13.5" hidden="1" customHeight="1">
      <c r="A19" s="6">
        <v>15</v>
      </c>
      <c r="B19" s="4" t="s">
        <v>31</v>
      </c>
      <c r="C19" s="52">
        <v>1970</v>
      </c>
      <c r="D19" s="18" t="s">
        <v>68</v>
      </c>
      <c r="E19" s="37" t="s">
        <v>68</v>
      </c>
      <c r="F19" s="37" t="s">
        <v>68</v>
      </c>
      <c r="G19" s="18">
        <v>0</v>
      </c>
      <c r="H19" s="18"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f>SUM(D19:AB19)</f>
        <v>0</v>
      </c>
      <c r="AD19" s="28">
        <f>SUMIF(AF19:AR19,"&gt;0")</f>
        <v>0</v>
      </c>
      <c r="AE19" s="21" t="str">
        <f t="shared" si="0"/>
        <v/>
      </c>
      <c r="AF19" s="15">
        <f t="shared" si="3"/>
        <v>0</v>
      </c>
      <c r="AG19" s="15">
        <f t="shared" si="4"/>
        <v>0</v>
      </c>
      <c r="AH19" s="15" t="e">
        <f t="shared" si="5"/>
        <v>#NUM!</v>
      </c>
      <c r="AI19" s="15" t="e">
        <f t="shared" si="6"/>
        <v>#NUM!</v>
      </c>
      <c r="AJ19" s="15" t="e">
        <f t="shared" si="7"/>
        <v>#NUM!</v>
      </c>
      <c r="AK19" s="15" t="e">
        <f t="shared" si="8"/>
        <v>#NUM!</v>
      </c>
      <c r="AL19" s="15" t="e">
        <f t="shared" si="9"/>
        <v>#NUM!</v>
      </c>
      <c r="AM19" s="15" t="e">
        <f t="shared" si="10"/>
        <v>#NUM!</v>
      </c>
      <c r="AN19" s="15" t="e">
        <f t="shared" si="11"/>
        <v>#NUM!</v>
      </c>
      <c r="AO19" s="15" t="e">
        <f t="shared" si="12"/>
        <v>#NUM!</v>
      </c>
      <c r="AP19" s="15" t="e">
        <f t="shared" si="13"/>
        <v>#NUM!</v>
      </c>
      <c r="AQ19" s="15" t="e">
        <f t="shared" si="14"/>
        <v>#NUM!</v>
      </c>
      <c r="AR19" s="15" t="e">
        <f t="shared" si="15"/>
        <v>#NUM!</v>
      </c>
      <c r="AS19" s="12" t="s">
        <v>47</v>
      </c>
      <c r="AT19" s="19" t="e">
        <f>VLOOKUP(B19,prot!A:I,9,FALSE)</f>
        <v>#N/A</v>
      </c>
      <c r="AU19" s="9" t="b">
        <f t="shared" si="16"/>
        <v>1</v>
      </c>
      <c r="AV19" s="8">
        <f t="shared" si="17"/>
        <v>0</v>
      </c>
    </row>
    <row r="20" spans="1:48" ht="13.5" hidden="1" customHeight="1">
      <c r="A20" s="6">
        <v>16</v>
      </c>
      <c r="B20" s="4" t="s">
        <v>57</v>
      </c>
      <c r="C20" s="52">
        <v>1976</v>
      </c>
      <c r="D20" s="18" t="s">
        <v>68</v>
      </c>
      <c r="E20" s="37" t="s">
        <v>68</v>
      </c>
      <c r="F20" s="37" t="s">
        <v>68</v>
      </c>
      <c r="G20" s="18">
        <v>0</v>
      </c>
      <c r="H20" s="18">
        <v>0</v>
      </c>
      <c r="I20" s="18"/>
      <c r="J20" s="33"/>
      <c r="K20" s="33"/>
      <c r="L20" s="33"/>
      <c r="M20" s="33"/>
      <c r="N20" s="33"/>
      <c r="O20" s="18"/>
      <c r="P20" s="33"/>
      <c r="Q20" s="33"/>
      <c r="R20" s="33"/>
      <c r="S20" s="33"/>
      <c r="T20" s="33"/>
      <c r="U20" s="33"/>
      <c r="V20" s="33"/>
      <c r="W20" s="33"/>
      <c r="X20" s="18"/>
      <c r="Y20" s="33"/>
      <c r="Z20" s="18"/>
      <c r="AA20" s="18"/>
      <c r="AB20" s="18"/>
      <c r="AC20" s="18">
        <f>SUM(D20:AB20)</f>
        <v>0</v>
      </c>
      <c r="AD20" s="28">
        <f>SUMIF(AF20:AR20,"&gt;0")</f>
        <v>0</v>
      </c>
      <c r="AE20" s="21" t="str">
        <f t="shared" si="0"/>
        <v/>
      </c>
      <c r="AF20" s="15">
        <f t="shared" si="3"/>
        <v>0</v>
      </c>
      <c r="AG20" s="15">
        <f t="shared" si="4"/>
        <v>0</v>
      </c>
      <c r="AH20" s="15" t="e">
        <f t="shared" si="5"/>
        <v>#NUM!</v>
      </c>
      <c r="AI20" s="15" t="e">
        <f t="shared" si="6"/>
        <v>#NUM!</v>
      </c>
      <c r="AJ20" s="15" t="e">
        <f t="shared" si="7"/>
        <v>#NUM!</v>
      </c>
      <c r="AK20" s="15" t="e">
        <f t="shared" si="8"/>
        <v>#NUM!</v>
      </c>
      <c r="AL20" s="15" t="e">
        <f t="shared" si="9"/>
        <v>#NUM!</v>
      </c>
      <c r="AM20" s="15" t="e">
        <f t="shared" si="10"/>
        <v>#NUM!</v>
      </c>
      <c r="AN20" s="15" t="e">
        <f t="shared" si="11"/>
        <v>#NUM!</v>
      </c>
      <c r="AO20" s="15" t="e">
        <f t="shared" si="12"/>
        <v>#NUM!</v>
      </c>
      <c r="AP20" s="15" t="e">
        <f t="shared" si="13"/>
        <v>#NUM!</v>
      </c>
      <c r="AQ20" s="15" t="e">
        <f t="shared" si="14"/>
        <v>#NUM!</v>
      </c>
      <c r="AR20" s="15" t="e">
        <f t="shared" si="15"/>
        <v>#NUM!</v>
      </c>
      <c r="AS20" s="12" t="s">
        <v>47</v>
      </c>
      <c r="AT20" s="19" t="e">
        <f>VLOOKUP(B20,prot!A:I,9,FALSE)</f>
        <v>#N/A</v>
      </c>
      <c r="AU20" s="9" t="b">
        <f t="shared" si="16"/>
        <v>1</v>
      </c>
      <c r="AV20" s="8">
        <f t="shared" si="17"/>
        <v>0</v>
      </c>
    </row>
    <row r="21" spans="1:48" ht="13.5" hidden="1" customHeight="1">
      <c r="A21" s="6">
        <v>17</v>
      </c>
      <c r="B21" s="4" t="s">
        <v>51</v>
      </c>
      <c r="C21" s="52">
        <v>1977</v>
      </c>
      <c r="D21" s="18" t="s">
        <v>68</v>
      </c>
      <c r="E21" s="37" t="s">
        <v>68</v>
      </c>
      <c r="F21" s="37" t="s">
        <v>68</v>
      </c>
      <c r="G21" s="18">
        <v>0</v>
      </c>
      <c r="H21" s="18"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f>SUM(D21:AB21)</f>
        <v>0</v>
      </c>
      <c r="AD21" s="28">
        <f>SUMIF(AF21:AR21,"&gt;0")</f>
        <v>0</v>
      </c>
      <c r="AE21" s="21" t="str">
        <f t="shared" si="0"/>
        <v/>
      </c>
      <c r="AF21" s="15">
        <f t="shared" si="3"/>
        <v>0</v>
      </c>
      <c r="AG21" s="15">
        <f t="shared" si="4"/>
        <v>0</v>
      </c>
      <c r="AH21" s="15" t="e">
        <f t="shared" si="5"/>
        <v>#NUM!</v>
      </c>
      <c r="AI21" s="15" t="e">
        <f t="shared" si="6"/>
        <v>#NUM!</v>
      </c>
      <c r="AJ21" s="15" t="e">
        <f t="shared" si="7"/>
        <v>#NUM!</v>
      </c>
      <c r="AK21" s="15" t="e">
        <f t="shared" si="8"/>
        <v>#NUM!</v>
      </c>
      <c r="AL21" s="15" t="e">
        <f t="shared" si="9"/>
        <v>#NUM!</v>
      </c>
      <c r="AM21" s="15" t="e">
        <f t="shared" si="10"/>
        <v>#NUM!</v>
      </c>
      <c r="AN21" s="15" t="e">
        <f t="shared" si="11"/>
        <v>#NUM!</v>
      </c>
      <c r="AO21" s="15" t="e">
        <f t="shared" si="12"/>
        <v>#NUM!</v>
      </c>
      <c r="AP21" s="15" t="e">
        <f t="shared" si="13"/>
        <v>#NUM!</v>
      </c>
      <c r="AQ21" s="15" t="e">
        <f t="shared" si="14"/>
        <v>#NUM!</v>
      </c>
      <c r="AR21" s="15" t="e">
        <f t="shared" si="15"/>
        <v>#NUM!</v>
      </c>
      <c r="AS21" s="12" t="s">
        <v>47</v>
      </c>
      <c r="AT21" s="19" t="e">
        <f>VLOOKUP(B21,prot!A:I,9,FALSE)</f>
        <v>#N/A</v>
      </c>
      <c r="AU21" s="9" t="b">
        <f t="shared" si="16"/>
        <v>1</v>
      </c>
      <c r="AV21" s="8">
        <f t="shared" si="17"/>
        <v>0</v>
      </c>
    </row>
    <row r="22" spans="1:48" ht="13.5" hidden="1" customHeight="1">
      <c r="A22" s="6">
        <v>18</v>
      </c>
      <c r="B22" s="4" t="s">
        <v>91</v>
      </c>
      <c r="C22" s="53">
        <v>1974</v>
      </c>
      <c r="D22" s="18" t="s">
        <v>68</v>
      </c>
      <c r="E22" s="37" t="s">
        <v>68</v>
      </c>
      <c r="F22" s="37" t="s">
        <v>68</v>
      </c>
      <c r="G22" s="18">
        <v>0</v>
      </c>
      <c r="H22" s="18"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>
        <f>SUM(D22:AB22)</f>
        <v>0</v>
      </c>
      <c r="AD22" s="28">
        <f>SUMIF(AF22:AR22,"&gt;0")</f>
        <v>0</v>
      </c>
      <c r="AE22" s="21" t="str">
        <f t="shared" si="0"/>
        <v/>
      </c>
      <c r="AF22" s="15">
        <f t="shared" si="3"/>
        <v>0</v>
      </c>
      <c r="AG22" s="15">
        <f t="shared" si="4"/>
        <v>0</v>
      </c>
      <c r="AH22" s="15" t="e">
        <f t="shared" si="5"/>
        <v>#NUM!</v>
      </c>
      <c r="AI22" s="15" t="e">
        <f t="shared" si="6"/>
        <v>#NUM!</v>
      </c>
      <c r="AJ22" s="15" t="e">
        <f t="shared" si="7"/>
        <v>#NUM!</v>
      </c>
      <c r="AK22" s="15" t="e">
        <f t="shared" si="8"/>
        <v>#NUM!</v>
      </c>
      <c r="AL22" s="15" t="e">
        <f t="shared" si="9"/>
        <v>#NUM!</v>
      </c>
      <c r="AM22" s="15" t="e">
        <f t="shared" si="10"/>
        <v>#NUM!</v>
      </c>
      <c r="AN22" s="15" t="e">
        <f t="shared" si="11"/>
        <v>#NUM!</v>
      </c>
      <c r="AO22" s="15" t="e">
        <f t="shared" si="12"/>
        <v>#NUM!</v>
      </c>
      <c r="AP22" s="15" t="e">
        <f t="shared" si="13"/>
        <v>#NUM!</v>
      </c>
      <c r="AQ22" s="15" t="e">
        <f t="shared" si="14"/>
        <v>#NUM!</v>
      </c>
      <c r="AR22" s="15" t="e">
        <f t="shared" si="15"/>
        <v>#NUM!</v>
      </c>
      <c r="AS22" s="12" t="s">
        <v>47</v>
      </c>
      <c r="AT22" s="19" t="e">
        <f>VLOOKUP(B22,prot!A:I,9,FALSE)</f>
        <v>#N/A</v>
      </c>
      <c r="AU22" s="9" t="b">
        <f t="shared" si="16"/>
        <v>1</v>
      </c>
      <c r="AV22" s="8">
        <f t="shared" si="17"/>
        <v>0</v>
      </c>
    </row>
    <row r="23" spans="1:48" ht="13.5" hidden="1" customHeight="1">
      <c r="A23" s="6">
        <v>19</v>
      </c>
      <c r="B23" s="4" t="s">
        <v>25</v>
      </c>
      <c r="C23" s="52">
        <v>1966</v>
      </c>
      <c r="D23" s="18" t="s">
        <v>68</v>
      </c>
      <c r="E23" s="37" t="s">
        <v>68</v>
      </c>
      <c r="F23" s="37" t="s">
        <v>68</v>
      </c>
      <c r="G23" s="18">
        <v>0</v>
      </c>
      <c r="H23" s="18"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f>SUM(D23:AB23)</f>
        <v>0</v>
      </c>
      <c r="AD23" s="28">
        <f>SUMIF(AF23:AR23,"&gt;0")</f>
        <v>0</v>
      </c>
      <c r="AE23" s="21" t="str">
        <f t="shared" si="0"/>
        <v/>
      </c>
      <c r="AF23" s="15">
        <f t="shared" si="3"/>
        <v>0</v>
      </c>
      <c r="AG23" s="15">
        <f t="shared" si="4"/>
        <v>0</v>
      </c>
      <c r="AH23" s="15" t="e">
        <f t="shared" si="5"/>
        <v>#NUM!</v>
      </c>
      <c r="AI23" s="15" t="e">
        <f t="shared" si="6"/>
        <v>#NUM!</v>
      </c>
      <c r="AJ23" s="15" t="e">
        <f t="shared" si="7"/>
        <v>#NUM!</v>
      </c>
      <c r="AK23" s="15" t="e">
        <f t="shared" si="8"/>
        <v>#NUM!</v>
      </c>
      <c r="AL23" s="15" t="e">
        <f t="shared" si="9"/>
        <v>#NUM!</v>
      </c>
      <c r="AM23" s="15" t="e">
        <f t="shared" si="10"/>
        <v>#NUM!</v>
      </c>
      <c r="AN23" s="15" t="e">
        <f t="shared" si="11"/>
        <v>#NUM!</v>
      </c>
      <c r="AO23" s="15" t="e">
        <f t="shared" si="12"/>
        <v>#NUM!</v>
      </c>
      <c r="AP23" s="15" t="e">
        <f t="shared" si="13"/>
        <v>#NUM!</v>
      </c>
      <c r="AQ23" s="15" t="e">
        <f t="shared" si="14"/>
        <v>#NUM!</v>
      </c>
      <c r="AR23" s="15" t="e">
        <f t="shared" si="15"/>
        <v>#NUM!</v>
      </c>
      <c r="AS23" s="12" t="s">
        <v>47</v>
      </c>
      <c r="AT23" s="19" t="e">
        <f>VLOOKUP(B23,prot!A:I,9,FALSE)</f>
        <v>#N/A</v>
      </c>
      <c r="AU23" s="9" t="b">
        <f t="shared" si="16"/>
        <v>1</v>
      </c>
      <c r="AV23" s="8">
        <f t="shared" si="17"/>
        <v>0</v>
      </c>
    </row>
    <row r="24" spans="1:48" hidden="1">
      <c r="A24" s="6">
        <v>20</v>
      </c>
      <c r="B24" s="1" t="s">
        <v>81</v>
      </c>
      <c r="C24" s="52">
        <v>1985</v>
      </c>
      <c r="D24" s="18" t="s">
        <v>68</v>
      </c>
      <c r="E24" s="37" t="s">
        <v>68</v>
      </c>
      <c r="F24" s="37" t="s">
        <v>68</v>
      </c>
      <c r="G24" s="18">
        <v>0</v>
      </c>
      <c r="H24" s="18"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>
        <f>SUM(D24:AB24)</f>
        <v>0</v>
      </c>
      <c r="AD24" s="28">
        <f>SUMIF(AF24:AR24,"&gt;0")</f>
        <v>0</v>
      </c>
      <c r="AE24" s="21" t="str">
        <f t="shared" si="0"/>
        <v/>
      </c>
      <c r="AF24" s="15">
        <f t="shared" si="3"/>
        <v>0</v>
      </c>
      <c r="AG24" s="15">
        <f t="shared" si="4"/>
        <v>0</v>
      </c>
      <c r="AH24" s="15" t="e">
        <f t="shared" si="5"/>
        <v>#NUM!</v>
      </c>
      <c r="AI24" s="15" t="e">
        <f t="shared" si="6"/>
        <v>#NUM!</v>
      </c>
      <c r="AJ24" s="15" t="e">
        <f t="shared" si="7"/>
        <v>#NUM!</v>
      </c>
      <c r="AK24" s="15" t="e">
        <f t="shared" si="8"/>
        <v>#NUM!</v>
      </c>
      <c r="AL24" s="15" t="e">
        <f t="shared" si="9"/>
        <v>#NUM!</v>
      </c>
      <c r="AM24" s="15" t="e">
        <f t="shared" si="10"/>
        <v>#NUM!</v>
      </c>
      <c r="AN24" s="15" t="e">
        <f t="shared" si="11"/>
        <v>#NUM!</v>
      </c>
      <c r="AO24" s="15" t="e">
        <f t="shared" si="12"/>
        <v>#NUM!</v>
      </c>
      <c r="AP24" s="15" t="e">
        <f t="shared" si="13"/>
        <v>#NUM!</v>
      </c>
      <c r="AQ24" s="15" t="e">
        <f t="shared" si="14"/>
        <v>#NUM!</v>
      </c>
      <c r="AR24" s="15" t="e">
        <f t="shared" si="15"/>
        <v>#NUM!</v>
      </c>
      <c r="AS24" s="12" t="s">
        <v>47</v>
      </c>
      <c r="AT24" s="19" t="e">
        <f>VLOOKUP(B24,prot!A:I,9,FALSE)</f>
        <v>#N/A</v>
      </c>
      <c r="AU24" s="9" t="b">
        <f t="shared" si="16"/>
        <v>1</v>
      </c>
      <c r="AV24" s="8">
        <f t="shared" si="17"/>
        <v>0</v>
      </c>
    </row>
    <row r="25" spans="1:48" hidden="1">
      <c r="A25" s="6">
        <v>21</v>
      </c>
      <c r="B25" s="1" t="s">
        <v>44</v>
      </c>
      <c r="C25" s="52">
        <v>1970</v>
      </c>
      <c r="D25" s="18" t="s">
        <v>68</v>
      </c>
      <c r="E25" s="37" t="s">
        <v>68</v>
      </c>
      <c r="F25" s="37" t="s">
        <v>68</v>
      </c>
      <c r="G25" s="18">
        <v>0</v>
      </c>
      <c r="H25" s="18"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>
        <f>SUM(D25:AB25)</f>
        <v>0</v>
      </c>
      <c r="AD25" s="28">
        <f>SUMIF(AF25:AR25,"&gt;0")</f>
        <v>0</v>
      </c>
      <c r="AE25" s="21" t="str">
        <f t="shared" si="0"/>
        <v/>
      </c>
      <c r="AF25" s="15">
        <f t="shared" si="3"/>
        <v>0</v>
      </c>
      <c r="AG25" s="15">
        <f t="shared" si="4"/>
        <v>0</v>
      </c>
      <c r="AH25" s="15" t="e">
        <f t="shared" si="5"/>
        <v>#NUM!</v>
      </c>
      <c r="AI25" s="15" t="e">
        <f t="shared" si="6"/>
        <v>#NUM!</v>
      </c>
      <c r="AJ25" s="15" t="e">
        <f t="shared" si="7"/>
        <v>#NUM!</v>
      </c>
      <c r="AK25" s="15" t="e">
        <f t="shared" si="8"/>
        <v>#NUM!</v>
      </c>
      <c r="AL25" s="15" t="e">
        <f t="shared" si="9"/>
        <v>#NUM!</v>
      </c>
      <c r="AM25" s="15" t="e">
        <f t="shared" si="10"/>
        <v>#NUM!</v>
      </c>
      <c r="AN25" s="15" t="e">
        <f t="shared" si="11"/>
        <v>#NUM!</v>
      </c>
      <c r="AO25" s="15" t="e">
        <f t="shared" si="12"/>
        <v>#NUM!</v>
      </c>
      <c r="AP25" s="15" t="e">
        <f t="shared" si="13"/>
        <v>#NUM!</v>
      </c>
      <c r="AQ25" s="15" t="e">
        <f t="shared" si="14"/>
        <v>#NUM!</v>
      </c>
      <c r="AR25" s="15" t="e">
        <f t="shared" si="15"/>
        <v>#NUM!</v>
      </c>
      <c r="AS25" s="12" t="s">
        <v>47</v>
      </c>
      <c r="AT25" s="19" t="e">
        <f>VLOOKUP(B25,prot!A:I,9,FALSE)</f>
        <v>#N/A</v>
      </c>
      <c r="AU25" s="9" t="b">
        <f t="shared" si="16"/>
        <v>1</v>
      </c>
      <c r="AV25" s="8">
        <f t="shared" si="17"/>
        <v>0</v>
      </c>
    </row>
    <row r="26" spans="1:48" ht="13.5" hidden="1" customHeight="1">
      <c r="A26" s="6">
        <v>22</v>
      </c>
      <c r="B26" s="4" t="s">
        <v>43</v>
      </c>
      <c r="C26" s="52">
        <v>1974</v>
      </c>
      <c r="D26" s="18" t="s">
        <v>68</v>
      </c>
      <c r="E26" s="37" t="s">
        <v>68</v>
      </c>
      <c r="F26" s="37" t="s">
        <v>68</v>
      </c>
      <c r="G26" s="18">
        <v>0</v>
      </c>
      <c r="H26" s="18"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>
        <f>SUM(D26:AB26)</f>
        <v>0</v>
      </c>
      <c r="AD26" s="28">
        <f>SUMIF(AF26:AR26,"&gt;0")</f>
        <v>0</v>
      </c>
      <c r="AE26" s="21" t="str">
        <f t="shared" si="0"/>
        <v/>
      </c>
      <c r="AF26" s="15">
        <f t="shared" si="3"/>
        <v>0</v>
      </c>
      <c r="AG26" s="15">
        <f t="shared" si="4"/>
        <v>0</v>
      </c>
      <c r="AH26" s="15" t="e">
        <f t="shared" si="5"/>
        <v>#NUM!</v>
      </c>
      <c r="AI26" s="15" t="e">
        <f t="shared" si="6"/>
        <v>#NUM!</v>
      </c>
      <c r="AJ26" s="15" t="e">
        <f t="shared" si="7"/>
        <v>#NUM!</v>
      </c>
      <c r="AK26" s="15" t="e">
        <f t="shared" si="8"/>
        <v>#NUM!</v>
      </c>
      <c r="AL26" s="15" t="e">
        <f t="shared" si="9"/>
        <v>#NUM!</v>
      </c>
      <c r="AM26" s="15" t="e">
        <f t="shared" si="10"/>
        <v>#NUM!</v>
      </c>
      <c r="AN26" s="15" t="e">
        <f t="shared" si="11"/>
        <v>#NUM!</v>
      </c>
      <c r="AO26" s="15" t="e">
        <f t="shared" si="12"/>
        <v>#NUM!</v>
      </c>
      <c r="AP26" s="15" t="e">
        <f t="shared" si="13"/>
        <v>#NUM!</v>
      </c>
      <c r="AQ26" s="15" t="e">
        <f t="shared" si="14"/>
        <v>#NUM!</v>
      </c>
      <c r="AR26" s="15" t="e">
        <f t="shared" si="15"/>
        <v>#NUM!</v>
      </c>
      <c r="AS26" s="12" t="s">
        <v>47</v>
      </c>
      <c r="AT26" s="19" t="e">
        <f>VLOOKUP(B26,prot!A:I,9,FALSE)</f>
        <v>#N/A</v>
      </c>
      <c r="AU26" s="9" t="b">
        <f t="shared" si="16"/>
        <v>1</v>
      </c>
      <c r="AV26" s="8">
        <f t="shared" si="17"/>
        <v>0</v>
      </c>
    </row>
    <row r="27" spans="1:48" ht="13.5" hidden="1" customHeight="1">
      <c r="A27" s="6">
        <v>23</v>
      </c>
      <c r="B27" s="4" t="s">
        <v>85</v>
      </c>
      <c r="C27" s="52">
        <v>1970</v>
      </c>
      <c r="D27" s="18" t="s">
        <v>68</v>
      </c>
      <c r="E27" s="37" t="s">
        <v>68</v>
      </c>
      <c r="F27" s="37" t="s">
        <v>68</v>
      </c>
      <c r="G27" s="18">
        <v>0</v>
      </c>
      <c r="H27" s="18"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>
        <f>SUM(D27:AB27)</f>
        <v>0</v>
      </c>
      <c r="AD27" s="28">
        <f>SUMIF(AF27:AR27,"&gt;0")</f>
        <v>0</v>
      </c>
      <c r="AE27" s="21" t="str">
        <f t="shared" si="0"/>
        <v/>
      </c>
      <c r="AF27" s="15">
        <f t="shared" si="3"/>
        <v>0</v>
      </c>
      <c r="AG27" s="15">
        <f t="shared" si="4"/>
        <v>0</v>
      </c>
      <c r="AH27" s="15" t="e">
        <f t="shared" si="5"/>
        <v>#NUM!</v>
      </c>
      <c r="AI27" s="15" t="e">
        <f t="shared" si="6"/>
        <v>#NUM!</v>
      </c>
      <c r="AJ27" s="15" t="e">
        <f t="shared" si="7"/>
        <v>#NUM!</v>
      </c>
      <c r="AK27" s="15" t="e">
        <f t="shared" si="8"/>
        <v>#NUM!</v>
      </c>
      <c r="AL27" s="15" t="e">
        <f t="shared" si="9"/>
        <v>#NUM!</v>
      </c>
      <c r="AM27" s="15" t="e">
        <f t="shared" si="10"/>
        <v>#NUM!</v>
      </c>
      <c r="AN27" s="15" t="e">
        <f t="shared" si="11"/>
        <v>#NUM!</v>
      </c>
      <c r="AO27" s="15" t="e">
        <f t="shared" si="12"/>
        <v>#NUM!</v>
      </c>
      <c r="AP27" s="15" t="e">
        <f t="shared" si="13"/>
        <v>#NUM!</v>
      </c>
      <c r="AQ27" s="15" t="e">
        <f t="shared" si="14"/>
        <v>#NUM!</v>
      </c>
      <c r="AR27" s="15" t="e">
        <f t="shared" si="15"/>
        <v>#NUM!</v>
      </c>
      <c r="AS27" s="12" t="s">
        <v>47</v>
      </c>
      <c r="AT27" s="19" t="e">
        <f>VLOOKUP(B27,prot!A:I,9,FALSE)</f>
        <v>#N/A</v>
      </c>
      <c r="AU27" s="9" t="b">
        <f t="shared" si="16"/>
        <v>1</v>
      </c>
      <c r="AV27" s="8">
        <f t="shared" si="17"/>
        <v>0</v>
      </c>
    </row>
    <row r="28" spans="1:48" ht="13.5" hidden="1" customHeight="1">
      <c r="A28" s="6">
        <v>24</v>
      </c>
      <c r="B28" s="4" t="s">
        <v>24</v>
      </c>
      <c r="C28" s="52">
        <v>1973</v>
      </c>
      <c r="D28" s="18" t="s">
        <v>68</v>
      </c>
      <c r="E28" s="37" t="s">
        <v>68</v>
      </c>
      <c r="F28" s="37" t="s">
        <v>68</v>
      </c>
      <c r="G28" s="18">
        <v>0</v>
      </c>
      <c r="H28" s="18"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>
        <f>SUM(D28:AB28)</f>
        <v>0</v>
      </c>
      <c r="AD28" s="28">
        <f>SUMIF(AF28:AR28,"&gt;0")</f>
        <v>0</v>
      </c>
      <c r="AE28" s="21" t="str">
        <f t="shared" si="0"/>
        <v/>
      </c>
      <c r="AF28" s="15">
        <f t="shared" si="3"/>
        <v>0</v>
      </c>
      <c r="AG28" s="15">
        <f t="shared" si="4"/>
        <v>0</v>
      </c>
      <c r="AH28" s="15" t="e">
        <f t="shared" si="5"/>
        <v>#NUM!</v>
      </c>
      <c r="AI28" s="15" t="e">
        <f t="shared" si="6"/>
        <v>#NUM!</v>
      </c>
      <c r="AJ28" s="15" t="e">
        <f t="shared" si="7"/>
        <v>#NUM!</v>
      </c>
      <c r="AK28" s="15" t="e">
        <f t="shared" si="8"/>
        <v>#NUM!</v>
      </c>
      <c r="AL28" s="15" t="e">
        <f t="shared" si="9"/>
        <v>#NUM!</v>
      </c>
      <c r="AM28" s="15" t="e">
        <f t="shared" si="10"/>
        <v>#NUM!</v>
      </c>
      <c r="AN28" s="15" t="e">
        <f t="shared" si="11"/>
        <v>#NUM!</v>
      </c>
      <c r="AO28" s="15" t="e">
        <f t="shared" si="12"/>
        <v>#NUM!</v>
      </c>
      <c r="AP28" s="15" t="e">
        <f t="shared" si="13"/>
        <v>#NUM!</v>
      </c>
      <c r="AQ28" s="15" t="e">
        <f t="shared" si="14"/>
        <v>#NUM!</v>
      </c>
      <c r="AR28" s="15" t="e">
        <f t="shared" si="15"/>
        <v>#NUM!</v>
      </c>
      <c r="AS28" s="12" t="s">
        <v>47</v>
      </c>
      <c r="AT28" s="19" t="e">
        <f>VLOOKUP(B28,prot!A:I,9,FALSE)</f>
        <v>#N/A</v>
      </c>
      <c r="AU28" s="9" t="b">
        <f t="shared" si="16"/>
        <v>1</v>
      </c>
      <c r="AV28" s="8">
        <f t="shared" si="17"/>
        <v>0</v>
      </c>
    </row>
    <row r="29" spans="1:48" ht="13.5" hidden="1" customHeight="1">
      <c r="A29" s="6">
        <v>25</v>
      </c>
      <c r="B29" s="1" t="s">
        <v>101</v>
      </c>
      <c r="C29" s="52">
        <v>1973</v>
      </c>
      <c r="D29" s="18" t="s">
        <v>68</v>
      </c>
      <c r="E29" s="37" t="s">
        <v>68</v>
      </c>
      <c r="F29" s="37" t="s">
        <v>68</v>
      </c>
      <c r="G29" s="18">
        <v>0</v>
      </c>
      <c r="H29" s="18"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>
        <f>SUM(D29:AB29)</f>
        <v>0</v>
      </c>
      <c r="AD29" s="28">
        <f>SUMIF(AF29:AR29,"&gt;0")</f>
        <v>0</v>
      </c>
      <c r="AE29" s="21" t="str">
        <f t="shared" si="0"/>
        <v/>
      </c>
      <c r="AF29" s="15">
        <f t="shared" si="3"/>
        <v>0</v>
      </c>
      <c r="AG29" s="15">
        <f t="shared" si="4"/>
        <v>0</v>
      </c>
      <c r="AH29" s="15" t="e">
        <f t="shared" si="5"/>
        <v>#NUM!</v>
      </c>
      <c r="AI29" s="15" t="e">
        <f t="shared" si="6"/>
        <v>#NUM!</v>
      </c>
      <c r="AJ29" s="15" t="e">
        <f t="shared" si="7"/>
        <v>#NUM!</v>
      </c>
      <c r="AK29" s="15" t="e">
        <f t="shared" si="8"/>
        <v>#NUM!</v>
      </c>
      <c r="AL29" s="15" t="e">
        <f t="shared" si="9"/>
        <v>#NUM!</v>
      </c>
      <c r="AM29" s="15" t="e">
        <f t="shared" si="10"/>
        <v>#NUM!</v>
      </c>
      <c r="AN29" s="15" t="e">
        <f t="shared" si="11"/>
        <v>#NUM!</v>
      </c>
      <c r="AO29" s="15" t="e">
        <f t="shared" si="12"/>
        <v>#NUM!</v>
      </c>
      <c r="AP29" s="15" t="e">
        <f t="shared" si="13"/>
        <v>#NUM!</v>
      </c>
      <c r="AQ29" s="15" t="e">
        <f t="shared" si="14"/>
        <v>#NUM!</v>
      </c>
      <c r="AR29" s="15" t="e">
        <f t="shared" si="15"/>
        <v>#NUM!</v>
      </c>
      <c r="AS29" s="12" t="s">
        <v>47</v>
      </c>
      <c r="AT29" s="19" t="e">
        <f>VLOOKUP(B29,prot!A:I,9,FALSE)</f>
        <v>#N/A</v>
      </c>
      <c r="AU29" s="9" t="b">
        <f t="shared" si="16"/>
        <v>1</v>
      </c>
      <c r="AV29" s="8">
        <f t="shared" si="17"/>
        <v>0</v>
      </c>
    </row>
    <row r="30" spans="1:48" ht="13.5" hidden="1" customHeight="1">
      <c r="A30" s="6">
        <v>26</v>
      </c>
      <c r="B30" s="1" t="s">
        <v>21</v>
      </c>
      <c r="C30" s="52">
        <v>1966</v>
      </c>
      <c r="D30" s="18" t="s">
        <v>68</v>
      </c>
      <c r="E30" s="37" t="s">
        <v>68</v>
      </c>
      <c r="F30" s="37" t="s">
        <v>68</v>
      </c>
      <c r="G30" s="18">
        <v>0</v>
      </c>
      <c r="H30" s="18"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>
        <f>SUM(D30:AB30)</f>
        <v>0</v>
      </c>
      <c r="AD30" s="28">
        <f>SUMIF(AF30:AR30,"&gt;0")</f>
        <v>0</v>
      </c>
      <c r="AE30" s="21" t="str">
        <f t="shared" si="0"/>
        <v/>
      </c>
      <c r="AF30" s="15">
        <f t="shared" si="3"/>
        <v>0</v>
      </c>
      <c r="AG30" s="15">
        <f t="shared" si="4"/>
        <v>0</v>
      </c>
      <c r="AH30" s="15" t="e">
        <f t="shared" si="5"/>
        <v>#NUM!</v>
      </c>
      <c r="AI30" s="15" t="e">
        <f t="shared" si="6"/>
        <v>#NUM!</v>
      </c>
      <c r="AJ30" s="15" t="e">
        <f t="shared" si="7"/>
        <v>#NUM!</v>
      </c>
      <c r="AK30" s="15" t="e">
        <f t="shared" si="8"/>
        <v>#NUM!</v>
      </c>
      <c r="AL30" s="15" t="e">
        <f t="shared" si="9"/>
        <v>#NUM!</v>
      </c>
      <c r="AM30" s="15" t="e">
        <f t="shared" si="10"/>
        <v>#NUM!</v>
      </c>
      <c r="AN30" s="15" t="e">
        <f t="shared" si="11"/>
        <v>#NUM!</v>
      </c>
      <c r="AO30" s="15" t="e">
        <f t="shared" si="12"/>
        <v>#NUM!</v>
      </c>
      <c r="AP30" s="15" t="e">
        <f t="shared" si="13"/>
        <v>#NUM!</v>
      </c>
      <c r="AQ30" s="15" t="e">
        <f t="shared" si="14"/>
        <v>#NUM!</v>
      </c>
      <c r="AR30" s="15" t="e">
        <f t="shared" si="15"/>
        <v>#NUM!</v>
      </c>
      <c r="AS30" s="12" t="s">
        <v>47</v>
      </c>
      <c r="AT30" s="19" t="e">
        <f>VLOOKUP(B30,prot!A:I,9,FALSE)</f>
        <v>#N/A</v>
      </c>
      <c r="AU30" s="9" t="b">
        <f t="shared" si="16"/>
        <v>1</v>
      </c>
      <c r="AV30" s="8">
        <f t="shared" si="17"/>
        <v>0</v>
      </c>
    </row>
    <row r="31" spans="1:48" ht="13.5" hidden="1" customHeight="1">
      <c r="A31" s="6">
        <v>27</v>
      </c>
      <c r="B31" s="1" t="s">
        <v>128</v>
      </c>
      <c r="C31" s="53">
        <v>1967</v>
      </c>
      <c r="D31" s="18" t="s">
        <v>68</v>
      </c>
      <c r="E31" s="37" t="s">
        <v>68</v>
      </c>
      <c r="F31" s="37" t="s">
        <v>68</v>
      </c>
      <c r="G31" s="18">
        <v>0</v>
      </c>
      <c r="H31" s="18"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>
        <f>SUM(D31:AB31)</f>
        <v>0</v>
      </c>
      <c r="AD31" s="28">
        <f>SUMIF(AF31:AR31,"&gt;0")</f>
        <v>0</v>
      </c>
      <c r="AE31" s="21" t="str">
        <f t="shared" si="0"/>
        <v/>
      </c>
      <c r="AF31" s="15">
        <f t="shared" si="3"/>
        <v>0</v>
      </c>
      <c r="AG31" s="15">
        <f t="shared" si="4"/>
        <v>0</v>
      </c>
      <c r="AH31" s="15" t="e">
        <f t="shared" si="5"/>
        <v>#NUM!</v>
      </c>
      <c r="AI31" s="15" t="e">
        <f t="shared" si="6"/>
        <v>#NUM!</v>
      </c>
      <c r="AJ31" s="15" t="e">
        <f t="shared" si="7"/>
        <v>#NUM!</v>
      </c>
      <c r="AK31" s="15" t="e">
        <f t="shared" si="8"/>
        <v>#NUM!</v>
      </c>
      <c r="AL31" s="15" t="e">
        <f t="shared" si="9"/>
        <v>#NUM!</v>
      </c>
      <c r="AM31" s="15" t="e">
        <f t="shared" si="10"/>
        <v>#NUM!</v>
      </c>
      <c r="AN31" s="15" t="e">
        <f t="shared" si="11"/>
        <v>#NUM!</v>
      </c>
      <c r="AO31" s="15" t="e">
        <f t="shared" si="12"/>
        <v>#NUM!</v>
      </c>
      <c r="AP31" s="15" t="e">
        <f t="shared" si="13"/>
        <v>#NUM!</v>
      </c>
      <c r="AQ31" s="15" t="e">
        <f t="shared" si="14"/>
        <v>#NUM!</v>
      </c>
      <c r="AR31" s="15" t="e">
        <f t="shared" si="15"/>
        <v>#NUM!</v>
      </c>
      <c r="AS31" s="12" t="s">
        <v>47</v>
      </c>
      <c r="AT31" s="19" t="e">
        <f>VLOOKUP(B31,prot!A:I,9,FALSE)</f>
        <v>#N/A</v>
      </c>
      <c r="AU31" s="9" t="b">
        <f t="shared" si="16"/>
        <v>1</v>
      </c>
      <c r="AV31" s="8">
        <f t="shared" si="17"/>
        <v>0</v>
      </c>
    </row>
    <row r="32" spans="1:48" ht="14.25" hidden="1" customHeight="1">
      <c r="A32" s="6">
        <v>28</v>
      </c>
      <c r="B32" s="1" t="s">
        <v>13</v>
      </c>
      <c r="C32" s="52">
        <v>1971</v>
      </c>
      <c r="D32" s="18" t="s">
        <v>68</v>
      </c>
      <c r="E32" s="37" t="s">
        <v>68</v>
      </c>
      <c r="F32" s="37" t="s">
        <v>68</v>
      </c>
      <c r="G32" s="18">
        <v>0</v>
      </c>
      <c r="H32" s="18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>
        <f>SUM(D32:AB32)</f>
        <v>0</v>
      </c>
      <c r="AD32" s="28">
        <f>SUMIF(AF32:AR32,"&gt;0")</f>
        <v>0</v>
      </c>
      <c r="AE32" s="21" t="str">
        <f t="shared" si="0"/>
        <v/>
      </c>
      <c r="AF32" s="15">
        <f t="shared" si="3"/>
        <v>0</v>
      </c>
      <c r="AG32" s="15">
        <f t="shared" si="4"/>
        <v>0</v>
      </c>
      <c r="AH32" s="15" t="e">
        <f t="shared" si="5"/>
        <v>#NUM!</v>
      </c>
      <c r="AI32" s="15" t="e">
        <f t="shared" si="6"/>
        <v>#NUM!</v>
      </c>
      <c r="AJ32" s="15" t="e">
        <f t="shared" si="7"/>
        <v>#NUM!</v>
      </c>
      <c r="AK32" s="15" t="e">
        <f t="shared" si="8"/>
        <v>#NUM!</v>
      </c>
      <c r="AL32" s="15" t="e">
        <f t="shared" si="9"/>
        <v>#NUM!</v>
      </c>
      <c r="AM32" s="15" t="e">
        <f t="shared" si="10"/>
        <v>#NUM!</v>
      </c>
      <c r="AN32" s="15" t="e">
        <f t="shared" si="11"/>
        <v>#NUM!</v>
      </c>
      <c r="AO32" s="15" t="e">
        <f t="shared" si="12"/>
        <v>#NUM!</v>
      </c>
      <c r="AP32" s="15" t="e">
        <f t="shared" si="13"/>
        <v>#NUM!</v>
      </c>
      <c r="AQ32" s="15" t="e">
        <f t="shared" si="14"/>
        <v>#NUM!</v>
      </c>
      <c r="AR32" s="15" t="e">
        <f t="shared" si="15"/>
        <v>#NUM!</v>
      </c>
      <c r="AS32" s="12" t="s">
        <v>47</v>
      </c>
      <c r="AT32" s="19" t="e">
        <f>VLOOKUP(B32,prot!A:I,9,FALSE)</f>
        <v>#N/A</v>
      </c>
      <c r="AU32" s="9" t="b">
        <f t="shared" si="16"/>
        <v>1</v>
      </c>
      <c r="AV32" s="8">
        <f t="shared" si="17"/>
        <v>0</v>
      </c>
    </row>
    <row r="33" spans="1:48" ht="13.5" hidden="1" customHeight="1">
      <c r="A33" s="6">
        <v>29</v>
      </c>
      <c r="B33" s="1" t="s">
        <v>105</v>
      </c>
      <c r="C33" s="53">
        <v>1983</v>
      </c>
      <c r="D33" s="18" t="s">
        <v>68</v>
      </c>
      <c r="E33" s="37" t="s">
        <v>68</v>
      </c>
      <c r="F33" s="37" t="s">
        <v>68</v>
      </c>
      <c r="G33" s="18">
        <v>0</v>
      </c>
      <c r="H33" s="18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>
        <f>SUM(D33:AB33)</f>
        <v>0</v>
      </c>
      <c r="AD33" s="28">
        <f>SUMIF(AF33:AR33,"&gt;0")</f>
        <v>0</v>
      </c>
      <c r="AE33" s="21" t="str">
        <f t="shared" si="0"/>
        <v/>
      </c>
      <c r="AF33" s="15">
        <f t="shared" si="3"/>
        <v>0</v>
      </c>
      <c r="AG33" s="15">
        <f t="shared" si="4"/>
        <v>0</v>
      </c>
      <c r="AH33" s="15" t="e">
        <f t="shared" si="5"/>
        <v>#NUM!</v>
      </c>
      <c r="AI33" s="15" t="e">
        <f t="shared" si="6"/>
        <v>#NUM!</v>
      </c>
      <c r="AJ33" s="15" t="e">
        <f t="shared" si="7"/>
        <v>#NUM!</v>
      </c>
      <c r="AK33" s="15" t="e">
        <f t="shared" si="8"/>
        <v>#NUM!</v>
      </c>
      <c r="AL33" s="15" t="e">
        <f t="shared" si="9"/>
        <v>#NUM!</v>
      </c>
      <c r="AM33" s="15" t="e">
        <f t="shared" si="10"/>
        <v>#NUM!</v>
      </c>
      <c r="AN33" s="15" t="e">
        <f t="shared" si="11"/>
        <v>#NUM!</v>
      </c>
      <c r="AO33" s="15" t="e">
        <f t="shared" si="12"/>
        <v>#NUM!</v>
      </c>
      <c r="AP33" s="15" t="e">
        <f t="shared" si="13"/>
        <v>#NUM!</v>
      </c>
      <c r="AQ33" s="15" t="e">
        <f t="shared" si="14"/>
        <v>#NUM!</v>
      </c>
      <c r="AR33" s="15" t="e">
        <f t="shared" si="15"/>
        <v>#NUM!</v>
      </c>
      <c r="AS33" s="12" t="s">
        <v>47</v>
      </c>
      <c r="AT33" s="19" t="e">
        <f>VLOOKUP(B33,prot!A:I,9,FALSE)</f>
        <v>#N/A</v>
      </c>
      <c r="AU33" s="9" t="b">
        <f t="shared" si="16"/>
        <v>1</v>
      </c>
      <c r="AV33" s="8">
        <f t="shared" si="17"/>
        <v>0</v>
      </c>
    </row>
    <row r="34" spans="1:48" ht="14.25" hidden="1" customHeight="1">
      <c r="A34" s="6">
        <v>30</v>
      </c>
      <c r="B34" s="1" t="s">
        <v>23</v>
      </c>
      <c r="C34" s="52">
        <v>1970</v>
      </c>
      <c r="D34" s="18" t="s">
        <v>68</v>
      </c>
      <c r="E34" s="37" t="s">
        <v>68</v>
      </c>
      <c r="F34" s="37" t="s">
        <v>68</v>
      </c>
      <c r="G34" s="18">
        <v>0</v>
      </c>
      <c r="H34" s="18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>
        <f>SUM(D34:AB34)</f>
        <v>0</v>
      </c>
      <c r="AD34" s="28">
        <f>SUMIF(AF34:AR34,"&gt;0")</f>
        <v>0</v>
      </c>
      <c r="AE34" s="21" t="str">
        <f t="shared" si="0"/>
        <v/>
      </c>
      <c r="AF34" s="15">
        <f t="shared" si="3"/>
        <v>0</v>
      </c>
      <c r="AG34" s="15">
        <f t="shared" si="4"/>
        <v>0</v>
      </c>
      <c r="AH34" s="15" t="e">
        <f t="shared" si="5"/>
        <v>#NUM!</v>
      </c>
      <c r="AI34" s="15" t="e">
        <f t="shared" si="6"/>
        <v>#NUM!</v>
      </c>
      <c r="AJ34" s="15" t="e">
        <f t="shared" si="7"/>
        <v>#NUM!</v>
      </c>
      <c r="AK34" s="15" t="e">
        <f t="shared" si="8"/>
        <v>#NUM!</v>
      </c>
      <c r="AL34" s="15" t="e">
        <f t="shared" si="9"/>
        <v>#NUM!</v>
      </c>
      <c r="AM34" s="15" t="e">
        <f t="shared" si="10"/>
        <v>#NUM!</v>
      </c>
      <c r="AN34" s="15" t="e">
        <f t="shared" si="11"/>
        <v>#NUM!</v>
      </c>
      <c r="AO34" s="15" t="e">
        <f t="shared" si="12"/>
        <v>#NUM!</v>
      </c>
      <c r="AP34" s="15" t="e">
        <f t="shared" si="13"/>
        <v>#NUM!</v>
      </c>
      <c r="AQ34" s="15" t="e">
        <f t="shared" si="14"/>
        <v>#NUM!</v>
      </c>
      <c r="AR34" s="15" t="e">
        <f t="shared" si="15"/>
        <v>#NUM!</v>
      </c>
      <c r="AS34" s="12" t="s">
        <v>47</v>
      </c>
      <c r="AT34" s="19" t="e">
        <f>VLOOKUP(B34,prot!A:I,9,FALSE)</f>
        <v>#N/A</v>
      </c>
      <c r="AU34" s="9" t="b">
        <f t="shared" si="16"/>
        <v>1</v>
      </c>
      <c r="AV34" s="8">
        <f t="shared" si="17"/>
        <v>0</v>
      </c>
    </row>
    <row r="35" spans="1:48" ht="13.5" hidden="1" customHeight="1">
      <c r="A35" s="6">
        <v>31</v>
      </c>
      <c r="B35" s="1" t="s">
        <v>123</v>
      </c>
      <c r="C35" s="53">
        <v>1974</v>
      </c>
      <c r="D35" s="18" t="s">
        <v>68</v>
      </c>
      <c r="E35" s="37" t="s">
        <v>68</v>
      </c>
      <c r="F35" s="37" t="s">
        <v>68</v>
      </c>
      <c r="G35" s="18">
        <v>0</v>
      </c>
      <c r="H35" s="18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>
        <f>SUM(D35:AB35)</f>
        <v>0</v>
      </c>
      <c r="AD35" s="28">
        <f>SUMIF(AF35:AR35,"&gt;0")</f>
        <v>0</v>
      </c>
      <c r="AE35" s="21" t="str">
        <f t="shared" si="0"/>
        <v/>
      </c>
      <c r="AF35" s="15">
        <f t="shared" si="3"/>
        <v>0</v>
      </c>
      <c r="AG35" s="15">
        <f t="shared" si="4"/>
        <v>0</v>
      </c>
      <c r="AH35" s="15" t="e">
        <f t="shared" si="5"/>
        <v>#NUM!</v>
      </c>
      <c r="AI35" s="15" t="e">
        <f t="shared" si="6"/>
        <v>#NUM!</v>
      </c>
      <c r="AJ35" s="15" t="e">
        <f t="shared" si="7"/>
        <v>#NUM!</v>
      </c>
      <c r="AK35" s="15" t="e">
        <f t="shared" si="8"/>
        <v>#NUM!</v>
      </c>
      <c r="AL35" s="15" t="e">
        <f t="shared" si="9"/>
        <v>#NUM!</v>
      </c>
      <c r="AM35" s="15" t="e">
        <f t="shared" si="10"/>
        <v>#NUM!</v>
      </c>
      <c r="AN35" s="15" t="e">
        <f t="shared" si="11"/>
        <v>#NUM!</v>
      </c>
      <c r="AO35" s="15" t="e">
        <f t="shared" si="12"/>
        <v>#NUM!</v>
      </c>
      <c r="AP35" s="15" t="e">
        <f t="shared" si="13"/>
        <v>#NUM!</v>
      </c>
      <c r="AQ35" s="15" t="e">
        <f t="shared" si="14"/>
        <v>#NUM!</v>
      </c>
      <c r="AR35" s="15" t="e">
        <f t="shared" si="15"/>
        <v>#NUM!</v>
      </c>
      <c r="AS35" s="12" t="s">
        <v>47</v>
      </c>
      <c r="AT35" s="19" t="e">
        <f>VLOOKUP(B35,prot!A:I,9,FALSE)</f>
        <v>#N/A</v>
      </c>
      <c r="AU35" s="9" t="b">
        <f t="shared" si="16"/>
        <v>1</v>
      </c>
      <c r="AV35" s="8">
        <f t="shared" si="17"/>
        <v>0</v>
      </c>
    </row>
    <row r="36" spans="1:48" ht="13.5" hidden="1" customHeight="1">
      <c r="A36" s="6">
        <v>32</v>
      </c>
      <c r="B36" s="4" t="s">
        <v>59</v>
      </c>
      <c r="C36" s="52">
        <v>1977</v>
      </c>
      <c r="D36" s="18" t="s">
        <v>68</v>
      </c>
      <c r="E36" s="37" t="s">
        <v>68</v>
      </c>
      <c r="F36" s="37" t="s">
        <v>68</v>
      </c>
      <c r="G36" s="18">
        <v>0</v>
      </c>
      <c r="H36" s="18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>
        <f>SUM(D36:AB36)</f>
        <v>0</v>
      </c>
      <c r="AD36" s="28">
        <f>SUMIF(AF36:AR36,"&gt;0")</f>
        <v>0</v>
      </c>
      <c r="AE36" s="21" t="str">
        <f t="shared" ref="AE36:AE68" si="18">IF(AV36=0,"",AV36)</f>
        <v/>
      </c>
      <c r="AF36" s="15">
        <f t="shared" si="3"/>
        <v>0</v>
      </c>
      <c r="AG36" s="15">
        <f t="shared" si="4"/>
        <v>0</v>
      </c>
      <c r="AH36" s="15" t="e">
        <f t="shared" si="5"/>
        <v>#NUM!</v>
      </c>
      <c r="AI36" s="15" t="e">
        <f t="shared" si="6"/>
        <v>#NUM!</v>
      </c>
      <c r="AJ36" s="15" t="e">
        <f t="shared" si="7"/>
        <v>#NUM!</v>
      </c>
      <c r="AK36" s="15" t="e">
        <f t="shared" si="8"/>
        <v>#NUM!</v>
      </c>
      <c r="AL36" s="15" t="e">
        <f t="shared" si="9"/>
        <v>#NUM!</v>
      </c>
      <c r="AM36" s="15" t="e">
        <f t="shared" si="10"/>
        <v>#NUM!</v>
      </c>
      <c r="AN36" s="15" t="e">
        <f t="shared" si="11"/>
        <v>#NUM!</v>
      </c>
      <c r="AO36" s="15" t="e">
        <f t="shared" si="12"/>
        <v>#NUM!</v>
      </c>
      <c r="AP36" s="15" t="e">
        <f t="shared" si="13"/>
        <v>#NUM!</v>
      </c>
      <c r="AQ36" s="15" t="e">
        <f t="shared" si="14"/>
        <v>#NUM!</v>
      </c>
      <c r="AR36" s="15" t="e">
        <f t="shared" si="15"/>
        <v>#NUM!</v>
      </c>
      <c r="AS36" s="12" t="s">
        <v>47</v>
      </c>
      <c r="AT36" s="19" t="e">
        <f>VLOOKUP(B36,prot!A:I,9,FALSE)</f>
        <v>#N/A</v>
      </c>
      <c r="AU36" s="9" t="b">
        <f t="shared" si="16"/>
        <v>1</v>
      </c>
      <c r="AV36" s="8">
        <f t="shared" si="17"/>
        <v>0</v>
      </c>
    </row>
    <row r="37" spans="1:48" ht="13.5" hidden="1" customHeight="1">
      <c r="A37" s="6">
        <v>33</v>
      </c>
      <c r="B37" s="1" t="s">
        <v>136</v>
      </c>
      <c r="C37" s="53">
        <v>1970</v>
      </c>
      <c r="D37" s="18" t="s">
        <v>68</v>
      </c>
      <c r="E37" s="37" t="s">
        <v>68</v>
      </c>
      <c r="F37" s="37" t="s">
        <v>68</v>
      </c>
      <c r="G37" s="18">
        <v>0</v>
      </c>
      <c r="H37" s="18"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>
        <f>SUM(D37:AB37)</f>
        <v>0</v>
      </c>
      <c r="AD37" s="28">
        <f>SUMIF(AF37:AR37,"&gt;0")</f>
        <v>0</v>
      </c>
      <c r="AE37" s="21" t="str">
        <f t="shared" si="18"/>
        <v/>
      </c>
      <c r="AF37" s="15">
        <f t="shared" ref="AF37:AF67" si="19">LARGE($D37:$AB37,1)</f>
        <v>0</v>
      </c>
      <c r="AG37" s="15">
        <f t="shared" ref="AG37:AG67" si="20">LARGE($D37:$AB37,2)</f>
        <v>0</v>
      </c>
      <c r="AH37" s="15" t="e">
        <f t="shared" ref="AH37:AH67" si="21">LARGE($D37:$AB37,3)</f>
        <v>#NUM!</v>
      </c>
      <c r="AI37" s="15" t="e">
        <f t="shared" ref="AI37:AI67" si="22">LARGE($D37:$AB37,4)</f>
        <v>#NUM!</v>
      </c>
      <c r="AJ37" s="15" t="e">
        <f t="shared" ref="AJ37:AJ67" si="23">LARGE($D37:$AB37,5)</f>
        <v>#NUM!</v>
      </c>
      <c r="AK37" s="15" t="e">
        <f t="shared" ref="AK37:AK67" si="24">LARGE($D37:$AB37,6)</f>
        <v>#NUM!</v>
      </c>
      <c r="AL37" s="15" t="e">
        <f t="shared" ref="AL37:AL67" si="25">LARGE($D37:$AB37,7)</f>
        <v>#NUM!</v>
      </c>
      <c r="AM37" s="15" t="e">
        <f t="shared" ref="AM37:AM67" si="26">LARGE($D37:$AB37,8)</f>
        <v>#NUM!</v>
      </c>
      <c r="AN37" s="15" t="e">
        <f t="shared" ref="AN37:AN67" si="27">LARGE($D37:$AB37,9)</f>
        <v>#NUM!</v>
      </c>
      <c r="AO37" s="15" t="e">
        <f t="shared" ref="AO37:AO67" si="28">LARGE($D37:$AB37,10)</f>
        <v>#NUM!</v>
      </c>
      <c r="AP37" s="15" t="e">
        <f t="shared" ref="AP37:AP67" si="29">LARGE($D37:$AB37,11)</f>
        <v>#NUM!</v>
      </c>
      <c r="AQ37" s="15" t="e">
        <f t="shared" ref="AQ37:AQ67" si="30">LARGE($D37:$AB37,12)</f>
        <v>#NUM!</v>
      </c>
      <c r="AR37" s="15" t="e">
        <f t="shared" ref="AR37:AR67" si="31">LARGE($D37:$AB37,13)</f>
        <v>#NUM!</v>
      </c>
      <c r="AS37" s="12" t="s">
        <v>47</v>
      </c>
      <c r="AT37" s="19" t="e">
        <f>VLOOKUP(B37,prot!A:I,9,FALSE)</f>
        <v>#N/A</v>
      </c>
      <c r="AU37" s="9" t="b">
        <f t="shared" ref="AU37:AU67" si="32">ISERROR(AT37)</f>
        <v>1</v>
      </c>
      <c r="AV37" s="8">
        <f t="shared" ref="AV37:AV67" si="33">IF(AU37,0,AT37)</f>
        <v>0</v>
      </c>
    </row>
    <row r="38" spans="1:48" ht="13.5" hidden="1" customHeight="1">
      <c r="A38" s="6">
        <v>34</v>
      </c>
      <c r="B38" s="1" t="s">
        <v>122</v>
      </c>
      <c r="C38" s="53">
        <v>1981</v>
      </c>
      <c r="D38" s="18" t="s">
        <v>68</v>
      </c>
      <c r="E38" s="37" t="s">
        <v>68</v>
      </c>
      <c r="F38" s="37" t="s">
        <v>68</v>
      </c>
      <c r="G38" s="18">
        <v>0</v>
      </c>
      <c r="H38" s="18">
        <v>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>
        <f>SUM(D38:AB38)</f>
        <v>0</v>
      </c>
      <c r="AD38" s="28">
        <f>SUMIF(AF38:AR38,"&gt;0")</f>
        <v>0</v>
      </c>
      <c r="AE38" s="21" t="str">
        <f t="shared" si="18"/>
        <v/>
      </c>
      <c r="AF38" s="15">
        <f t="shared" si="19"/>
        <v>0</v>
      </c>
      <c r="AG38" s="15">
        <f t="shared" si="20"/>
        <v>0</v>
      </c>
      <c r="AH38" s="15" t="e">
        <f t="shared" si="21"/>
        <v>#NUM!</v>
      </c>
      <c r="AI38" s="15" t="e">
        <f t="shared" si="22"/>
        <v>#NUM!</v>
      </c>
      <c r="AJ38" s="15" t="e">
        <f t="shared" si="23"/>
        <v>#NUM!</v>
      </c>
      <c r="AK38" s="15" t="e">
        <f t="shared" si="24"/>
        <v>#NUM!</v>
      </c>
      <c r="AL38" s="15" t="e">
        <f t="shared" si="25"/>
        <v>#NUM!</v>
      </c>
      <c r="AM38" s="15" t="e">
        <f t="shared" si="26"/>
        <v>#NUM!</v>
      </c>
      <c r="AN38" s="15" t="e">
        <f t="shared" si="27"/>
        <v>#NUM!</v>
      </c>
      <c r="AO38" s="15" t="e">
        <f t="shared" si="28"/>
        <v>#NUM!</v>
      </c>
      <c r="AP38" s="15" t="e">
        <f t="shared" si="29"/>
        <v>#NUM!</v>
      </c>
      <c r="AQ38" s="15" t="e">
        <f t="shared" si="30"/>
        <v>#NUM!</v>
      </c>
      <c r="AR38" s="15" t="e">
        <f t="shared" si="31"/>
        <v>#NUM!</v>
      </c>
      <c r="AS38" s="12" t="s">
        <v>47</v>
      </c>
      <c r="AT38" s="19" t="e">
        <f>VLOOKUP(B38,prot!A:I,9,FALSE)</f>
        <v>#N/A</v>
      </c>
      <c r="AU38" s="9" t="b">
        <f t="shared" si="32"/>
        <v>1</v>
      </c>
      <c r="AV38" s="8">
        <f t="shared" si="33"/>
        <v>0</v>
      </c>
    </row>
    <row r="39" spans="1:48" ht="13.5" hidden="1" customHeight="1">
      <c r="A39" s="6">
        <v>35</v>
      </c>
      <c r="B39" s="4" t="s">
        <v>19</v>
      </c>
      <c r="C39" s="52">
        <v>1971</v>
      </c>
      <c r="D39" s="18" t="s">
        <v>68</v>
      </c>
      <c r="E39" s="37" t="s">
        <v>68</v>
      </c>
      <c r="F39" s="37" t="s">
        <v>68</v>
      </c>
      <c r="G39" s="18">
        <v>0</v>
      </c>
      <c r="H39" s="18">
        <v>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>
        <f>SUM(D39:AB39)</f>
        <v>0</v>
      </c>
      <c r="AD39" s="28">
        <f>SUMIF(AF39:AR39,"&gt;0")</f>
        <v>0</v>
      </c>
      <c r="AE39" s="21" t="str">
        <f t="shared" si="18"/>
        <v/>
      </c>
      <c r="AF39" s="15">
        <f t="shared" si="19"/>
        <v>0</v>
      </c>
      <c r="AG39" s="15">
        <f t="shared" si="20"/>
        <v>0</v>
      </c>
      <c r="AH39" s="15" t="e">
        <f t="shared" si="21"/>
        <v>#NUM!</v>
      </c>
      <c r="AI39" s="15" t="e">
        <f t="shared" si="22"/>
        <v>#NUM!</v>
      </c>
      <c r="AJ39" s="15" t="e">
        <f t="shared" si="23"/>
        <v>#NUM!</v>
      </c>
      <c r="AK39" s="15" t="e">
        <f t="shared" si="24"/>
        <v>#NUM!</v>
      </c>
      <c r="AL39" s="15" t="e">
        <f t="shared" si="25"/>
        <v>#NUM!</v>
      </c>
      <c r="AM39" s="15" t="e">
        <f t="shared" si="26"/>
        <v>#NUM!</v>
      </c>
      <c r="AN39" s="15" t="e">
        <f t="shared" si="27"/>
        <v>#NUM!</v>
      </c>
      <c r="AO39" s="15" t="e">
        <f t="shared" si="28"/>
        <v>#NUM!</v>
      </c>
      <c r="AP39" s="15" t="e">
        <f t="shared" si="29"/>
        <v>#NUM!</v>
      </c>
      <c r="AQ39" s="15" t="e">
        <f t="shared" si="30"/>
        <v>#NUM!</v>
      </c>
      <c r="AR39" s="15" t="e">
        <f t="shared" si="31"/>
        <v>#NUM!</v>
      </c>
      <c r="AS39" s="12" t="s">
        <v>47</v>
      </c>
      <c r="AT39" s="19" t="e">
        <f>VLOOKUP(B39,prot!A:I,9,FALSE)</f>
        <v>#N/A</v>
      </c>
      <c r="AU39" s="9" t="b">
        <f t="shared" si="32"/>
        <v>1</v>
      </c>
      <c r="AV39" s="8">
        <f t="shared" si="33"/>
        <v>0</v>
      </c>
    </row>
    <row r="40" spans="1:48" ht="13.5" hidden="1" customHeight="1">
      <c r="A40" s="6">
        <v>36</v>
      </c>
      <c r="B40" s="1" t="s">
        <v>130</v>
      </c>
      <c r="C40" s="53">
        <v>1972</v>
      </c>
      <c r="D40" s="18" t="s">
        <v>68</v>
      </c>
      <c r="E40" s="37" t="s">
        <v>68</v>
      </c>
      <c r="F40" s="37" t="s">
        <v>68</v>
      </c>
      <c r="G40" s="18">
        <v>0</v>
      </c>
      <c r="H40" s="18">
        <v>0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>
        <f>SUM(D40:AB40)</f>
        <v>0</v>
      </c>
      <c r="AD40" s="28">
        <f>SUMIF(AF40:AR40,"&gt;0")</f>
        <v>0</v>
      </c>
      <c r="AE40" s="21" t="str">
        <f t="shared" si="18"/>
        <v/>
      </c>
      <c r="AF40" s="15">
        <f t="shared" si="19"/>
        <v>0</v>
      </c>
      <c r="AG40" s="15">
        <f t="shared" si="20"/>
        <v>0</v>
      </c>
      <c r="AH40" s="15" t="e">
        <f t="shared" si="21"/>
        <v>#NUM!</v>
      </c>
      <c r="AI40" s="15" t="e">
        <f t="shared" si="22"/>
        <v>#NUM!</v>
      </c>
      <c r="AJ40" s="15" t="e">
        <f t="shared" si="23"/>
        <v>#NUM!</v>
      </c>
      <c r="AK40" s="15" t="e">
        <f t="shared" si="24"/>
        <v>#NUM!</v>
      </c>
      <c r="AL40" s="15" t="e">
        <f t="shared" si="25"/>
        <v>#NUM!</v>
      </c>
      <c r="AM40" s="15" t="e">
        <f t="shared" si="26"/>
        <v>#NUM!</v>
      </c>
      <c r="AN40" s="15" t="e">
        <f t="shared" si="27"/>
        <v>#NUM!</v>
      </c>
      <c r="AO40" s="15" t="e">
        <f t="shared" si="28"/>
        <v>#NUM!</v>
      </c>
      <c r="AP40" s="15" t="e">
        <f t="shared" si="29"/>
        <v>#NUM!</v>
      </c>
      <c r="AQ40" s="15" t="e">
        <f t="shared" si="30"/>
        <v>#NUM!</v>
      </c>
      <c r="AR40" s="15" t="e">
        <f t="shared" si="31"/>
        <v>#NUM!</v>
      </c>
      <c r="AS40" s="12" t="s">
        <v>47</v>
      </c>
      <c r="AT40" s="19" t="e">
        <f>VLOOKUP(B40,prot!A:I,9,FALSE)</f>
        <v>#N/A</v>
      </c>
      <c r="AU40" s="9" t="b">
        <f t="shared" si="32"/>
        <v>1</v>
      </c>
      <c r="AV40" s="8">
        <f t="shared" si="33"/>
        <v>0</v>
      </c>
    </row>
    <row r="41" spans="1:48" ht="13.5" hidden="1" customHeight="1">
      <c r="A41" s="6">
        <v>37</v>
      </c>
      <c r="B41" s="1" t="s">
        <v>92</v>
      </c>
      <c r="C41" s="52">
        <v>1980</v>
      </c>
      <c r="D41" s="18" t="s">
        <v>68</v>
      </c>
      <c r="E41" s="37" t="s">
        <v>68</v>
      </c>
      <c r="F41" s="37" t="s">
        <v>68</v>
      </c>
      <c r="G41" s="18">
        <v>0</v>
      </c>
      <c r="H41" s="18"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>
        <f>SUM(D41:AB41)</f>
        <v>0</v>
      </c>
      <c r="AD41" s="28">
        <f>SUMIF(AF41:AR41,"&gt;0")</f>
        <v>0</v>
      </c>
      <c r="AE41" s="21" t="str">
        <f t="shared" si="18"/>
        <v/>
      </c>
      <c r="AF41" s="15">
        <f t="shared" si="19"/>
        <v>0</v>
      </c>
      <c r="AG41" s="15">
        <f t="shared" si="20"/>
        <v>0</v>
      </c>
      <c r="AH41" s="15" t="e">
        <f t="shared" si="21"/>
        <v>#NUM!</v>
      </c>
      <c r="AI41" s="15" t="e">
        <f t="shared" si="22"/>
        <v>#NUM!</v>
      </c>
      <c r="AJ41" s="15" t="e">
        <f t="shared" si="23"/>
        <v>#NUM!</v>
      </c>
      <c r="AK41" s="15" t="e">
        <f t="shared" si="24"/>
        <v>#NUM!</v>
      </c>
      <c r="AL41" s="15" t="e">
        <f t="shared" si="25"/>
        <v>#NUM!</v>
      </c>
      <c r="AM41" s="15" t="e">
        <f t="shared" si="26"/>
        <v>#NUM!</v>
      </c>
      <c r="AN41" s="15" t="e">
        <f t="shared" si="27"/>
        <v>#NUM!</v>
      </c>
      <c r="AO41" s="15" t="e">
        <f t="shared" si="28"/>
        <v>#NUM!</v>
      </c>
      <c r="AP41" s="15" t="e">
        <f t="shared" si="29"/>
        <v>#NUM!</v>
      </c>
      <c r="AQ41" s="15" t="e">
        <f t="shared" si="30"/>
        <v>#NUM!</v>
      </c>
      <c r="AR41" s="15" t="e">
        <f t="shared" si="31"/>
        <v>#NUM!</v>
      </c>
      <c r="AS41" s="12" t="s">
        <v>47</v>
      </c>
      <c r="AT41" s="19" t="e">
        <f>VLOOKUP(B41,prot!A:I,9,FALSE)</f>
        <v>#N/A</v>
      </c>
      <c r="AU41" s="9" t="b">
        <f t="shared" si="32"/>
        <v>1</v>
      </c>
      <c r="AV41" s="8">
        <f t="shared" si="33"/>
        <v>0</v>
      </c>
    </row>
    <row r="42" spans="1:48" ht="13.5" hidden="1" customHeight="1">
      <c r="A42" s="6">
        <v>38</v>
      </c>
      <c r="B42" s="1" t="s">
        <v>124</v>
      </c>
      <c r="C42" s="53">
        <v>1986</v>
      </c>
      <c r="D42" s="18" t="s">
        <v>68</v>
      </c>
      <c r="E42" s="37" t="s">
        <v>68</v>
      </c>
      <c r="F42" s="37" t="s">
        <v>68</v>
      </c>
      <c r="G42" s="18">
        <v>0</v>
      </c>
      <c r="H42" s="18"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>
        <f>SUM(D42:AB42)</f>
        <v>0</v>
      </c>
      <c r="AD42" s="28">
        <f>SUMIF(AF42:AR42,"&gt;0")</f>
        <v>0</v>
      </c>
      <c r="AE42" s="21" t="str">
        <f t="shared" si="18"/>
        <v/>
      </c>
      <c r="AF42" s="15">
        <f t="shared" si="19"/>
        <v>0</v>
      </c>
      <c r="AG42" s="15">
        <f t="shared" si="20"/>
        <v>0</v>
      </c>
      <c r="AH42" s="15" t="e">
        <f t="shared" si="21"/>
        <v>#NUM!</v>
      </c>
      <c r="AI42" s="15" t="e">
        <f t="shared" si="22"/>
        <v>#NUM!</v>
      </c>
      <c r="AJ42" s="15" t="e">
        <f t="shared" si="23"/>
        <v>#NUM!</v>
      </c>
      <c r="AK42" s="15" t="e">
        <f t="shared" si="24"/>
        <v>#NUM!</v>
      </c>
      <c r="AL42" s="15" t="e">
        <f t="shared" si="25"/>
        <v>#NUM!</v>
      </c>
      <c r="AM42" s="15" t="e">
        <f t="shared" si="26"/>
        <v>#NUM!</v>
      </c>
      <c r="AN42" s="15" t="e">
        <f t="shared" si="27"/>
        <v>#NUM!</v>
      </c>
      <c r="AO42" s="15" t="e">
        <f t="shared" si="28"/>
        <v>#NUM!</v>
      </c>
      <c r="AP42" s="15" t="e">
        <f t="shared" si="29"/>
        <v>#NUM!</v>
      </c>
      <c r="AQ42" s="15" t="e">
        <f t="shared" si="30"/>
        <v>#NUM!</v>
      </c>
      <c r="AR42" s="15" t="e">
        <f t="shared" si="31"/>
        <v>#NUM!</v>
      </c>
      <c r="AS42" s="12" t="s">
        <v>47</v>
      </c>
      <c r="AT42" s="19" t="e">
        <f>VLOOKUP(B42,prot!A:I,9,FALSE)</f>
        <v>#N/A</v>
      </c>
      <c r="AU42" s="9" t="b">
        <f t="shared" si="32"/>
        <v>1</v>
      </c>
      <c r="AV42" s="8">
        <f t="shared" si="33"/>
        <v>0</v>
      </c>
    </row>
    <row r="43" spans="1:48" ht="13.5" hidden="1" customHeight="1">
      <c r="A43" s="6">
        <v>39</v>
      </c>
      <c r="B43" s="1" t="s">
        <v>115</v>
      </c>
      <c r="C43" s="53">
        <v>1984</v>
      </c>
      <c r="D43" s="18" t="s">
        <v>68</v>
      </c>
      <c r="E43" s="37" t="s">
        <v>68</v>
      </c>
      <c r="F43" s="37" t="s">
        <v>68</v>
      </c>
      <c r="G43" s="18">
        <v>0</v>
      </c>
      <c r="H43" s="18">
        <v>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>
        <f>SUM(D43:AB43)</f>
        <v>0</v>
      </c>
      <c r="AD43" s="28">
        <f>SUMIF(AF43:AR43,"&gt;0")</f>
        <v>0</v>
      </c>
      <c r="AE43" s="21" t="str">
        <f t="shared" si="18"/>
        <v/>
      </c>
      <c r="AF43" s="15">
        <f t="shared" si="19"/>
        <v>0</v>
      </c>
      <c r="AG43" s="15">
        <f t="shared" si="20"/>
        <v>0</v>
      </c>
      <c r="AH43" s="15" t="e">
        <f t="shared" si="21"/>
        <v>#NUM!</v>
      </c>
      <c r="AI43" s="15" t="e">
        <f t="shared" si="22"/>
        <v>#NUM!</v>
      </c>
      <c r="AJ43" s="15" t="e">
        <f t="shared" si="23"/>
        <v>#NUM!</v>
      </c>
      <c r="AK43" s="15" t="e">
        <f t="shared" si="24"/>
        <v>#NUM!</v>
      </c>
      <c r="AL43" s="15" t="e">
        <f t="shared" si="25"/>
        <v>#NUM!</v>
      </c>
      <c r="AM43" s="15" t="e">
        <f t="shared" si="26"/>
        <v>#NUM!</v>
      </c>
      <c r="AN43" s="15" t="e">
        <f t="shared" si="27"/>
        <v>#NUM!</v>
      </c>
      <c r="AO43" s="15" t="e">
        <f t="shared" si="28"/>
        <v>#NUM!</v>
      </c>
      <c r="AP43" s="15" t="e">
        <f t="shared" si="29"/>
        <v>#NUM!</v>
      </c>
      <c r="AQ43" s="15" t="e">
        <f t="shared" si="30"/>
        <v>#NUM!</v>
      </c>
      <c r="AR43" s="15" t="e">
        <f t="shared" si="31"/>
        <v>#NUM!</v>
      </c>
      <c r="AS43" s="12" t="s">
        <v>47</v>
      </c>
      <c r="AT43" s="19" t="e">
        <f>VLOOKUP(B43,prot!A:I,9,FALSE)</f>
        <v>#N/A</v>
      </c>
      <c r="AU43" s="9" t="b">
        <f t="shared" si="32"/>
        <v>1</v>
      </c>
      <c r="AV43" s="8">
        <f t="shared" si="33"/>
        <v>0</v>
      </c>
    </row>
    <row r="44" spans="1:48" ht="13.5" hidden="1" customHeight="1">
      <c r="A44" s="6">
        <v>40</v>
      </c>
      <c r="B44" s="1" t="s">
        <v>140</v>
      </c>
      <c r="C44" s="53">
        <v>1970</v>
      </c>
      <c r="D44" s="18" t="s">
        <v>68</v>
      </c>
      <c r="E44" s="37" t="s">
        <v>68</v>
      </c>
      <c r="F44" s="37" t="s">
        <v>68</v>
      </c>
      <c r="G44" s="18">
        <v>0</v>
      </c>
      <c r="H44" s="18">
        <v>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>
        <f>SUM(D44:AB44)</f>
        <v>0</v>
      </c>
      <c r="AD44" s="28">
        <f>SUMIF(AF44:AR44,"&gt;0")</f>
        <v>0</v>
      </c>
      <c r="AE44" s="21" t="str">
        <f t="shared" si="18"/>
        <v/>
      </c>
      <c r="AF44" s="15">
        <f t="shared" si="19"/>
        <v>0</v>
      </c>
      <c r="AG44" s="15">
        <f t="shared" si="20"/>
        <v>0</v>
      </c>
      <c r="AH44" s="15" t="e">
        <f t="shared" si="21"/>
        <v>#NUM!</v>
      </c>
      <c r="AI44" s="15" t="e">
        <f t="shared" si="22"/>
        <v>#NUM!</v>
      </c>
      <c r="AJ44" s="15" t="e">
        <f t="shared" si="23"/>
        <v>#NUM!</v>
      </c>
      <c r="AK44" s="15" t="e">
        <f t="shared" si="24"/>
        <v>#NUM!</v>
      </c>
      <c r="AL44" s="15" t="e">
        <f t="shared" si="25"/>
        <v>#NUM!</v>
      </c>
      <c r="AM44" s="15" t="e">
        <f t="shared" si="26"/>
        <v>#NUM!</v>
      </c>
      <c r="AN44" s="15" t="e">
        <f t="shared" si="27"/>
        <v>#NUM!</v>
      </c>
      <c r="AO44" s="15" t="e">
        <f t="shared" si="28"/>
        <v>#NUM!</v>
      </c>
      <c r="AP44" s="15" t="e">
        <f t="shared" si="29"/>
        <v>#NUM!</v>
      </c>
      <c r="AQ44" s="15" t="e">
        <f t="shared" si="30"/>
        <v>#NUM!</v>
      </c>
      <c r="AR44" s="15" t="e">
        <f t="shared" si="31"/>
        <v>#NUM!</v>
      </c>
      <c r="AS44" s="12" t="s">
        <v>47</v>
      </c>
      <c r="AT44" s="19" t="e">
        <f>VLOOKUP(B44,prot!A:I,9,FALSE)</f>
        <v>#N/A</v>
      </c>
      <c r="AU44" s="9" t="b">
        <f t="shared" si="32"/>
        <v>1</v>
      </c>
      <c r="AV44" s="8">
        <f t="shared" si="33"/>
        <v>0</v>
      </c>
    </row>
    <row r="45" spans="1:48" ht="13.5" hidden="1" customHeight="1">
      <c r="A45" s="6">
        <v>41</v>
      </c>
      <c r="B45" s="1" t="s">
        <v>132</v>
      </c>
      <c r="C45" s="53">
        <v>1971</v>
      </c>
      <c r="D45" s="18" t="s">
        <v>68</v>
      </c>
      <c r="E45" s="37" t="s">
        <v>68</v>
      </c>
      <c r="F45" s="37" t="s">
        <v>68</v>
      </c>
      <c r="G45" s="18">
        <v>0</v>
      </c>
      <c r="H45" s="18">
        <v>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>
        <f>SUM(D45:AB45)</f>
        <v>0</v>
      </c>
      <c r="AD45" s="28">
        <f>SUMIF(AF45:AR45,"&gt;0")</f>
        <v>0</v>
      </c>
      <c r="AE45" s="21" t="str">
        <f t="shared" si="18"/>
        <v/>
      </c>
      <c r="AF45" s="15">
        <f t="shared" si="19"/>
        <v>0</v>
      </c>
      <c r="AG45" s="15">
        <f t="shared" si="20"/>
        <v>0</v>
      </c>
      <c r="AH45" s="15" t="e">
        <f t="shared" si="21"/>
        <v>#NUM!</v>
      </c>
      <c r="AI45" s="15" t="e">
        <f t="shared" si="22"/>
        <v>#NUM!</v>
      </c>
      <c r="AJ45" s="15" t="e">
        <f t="shared" si="23"/>
        <v>#NUM!</v>
      </c>
      <c r="AK45" s="15" t="e">
        <f t="shared" si="24"/>
        <v>#NUM!</v>
      </c>
      <c r="AL45" s="15" t="e">
        <f t="shared" si="25"/>
        <v>#NUM!</v>
      </c>
      <c r="AM45" s="15" t="e">
        <f t="shared" si="26"/>
        <v>#NUM!</v>
      </c>
      <c r="AN45" s="15" t="e">
        <f t="shared" si="27"/>
        <v>#NUM!</v>
      </c>
      <c r="AO45" s="15" t="e">
        <f t="shared" si="28"/>
        <v>#NUM!</v>
      </c>
      <c r="AP45" s="15" t="e">
        <f t="shared" si="29"/>
        <v>#NUM!</v>
      </c>
      <c r="AQ45" s="15" t="e">
        <f t="shared" si="30"/>
        <v>#NUM!</v>
      </c>
      <c r="AR45" s="15" t="e">
        <f t="shared" si="31"/>
        <v>#NUM!</v>
      </c>
      <c r="AS45" s="12" t="s">
        <v>47</v>
      </c>
      <c r="AT45" s="19" t="e">
        <f>VLOOKUP(B45,prot!A:I,9,FALSE)</f>
        <v>#N/A</v>
      </c>
      <c r="AU45" s="9" t="b">
        <f t="shared" si="32"/>
        <v>1</v>
      </c>
      <c r="AV45" s="8">
        <f t="shared" si="33"/>
        <v>0</v>
      </c>
    </row>
    <row r="46" spans="1:48" ht="13.5" hidden="1" customHeight="1">
      <c r="A46" s="6">
        <v>42</v>
      </c>
      <c r="B46" s="1" t="s">
        <v>139</v>
      </c>
      <c r="C46" s="53">
        <v>1965</v>
      </c>
      <c r="D46" s="18" t="s">
        <v>68</v>
      </c>
      <c r="E46" s="37" t="s">
        <v>68</v>
      </c>
      <c r="F46" s="37" t="s">
        <v>68</v>
      </c>
      <c r="G46" s="18">
        <v>0</v>
      </c>
      <c r="H46" s="18">
        <v>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>
        <f>SUM(D46:AB46)</f>
        <v>0</v>
      </c>
      <c r="AD46" s="28">
        <f>SUMIF(AF46:AR46,"&gt;0")</f>
        <v>0</v>
      </c>
      <c r="AE46" s="21" t="str">
        <f t="shared" si="18"/>
        <v/>
      </c>
      <c r="AF46" s="15">
        <f t="shared" si="19"/>
        <v>0</v>
      </c>
      <c r="AG46" s="15">
        <f t="shared" si="20"/>
        <v>0</v>
      </c>
      <c r="AH46" s="15" t="e">
        <f t="shared" si="21"/>
        <v>#NUM!</v>
      </c>
      <c r="AI46" s="15" t="e">
        <f t="shared" si="22"/>
        <v>#NUM!</v>
      </c>
      <c r="AJ46" s="15" t="e">
        <f t="shared" si="23"/>
        <v>#NUM!</v>
      </c>
      <c r="AK46" s="15" t="e">
        <f t="shared" si="24"/>
        <v>#NUM!</v>
      </c>
      <c r="AL46" s="15" t="e">
        <f t="shared" si="25"/>
        <v>#NUM!</v>
      </c>
      <c r="AM46" s="15" t="e">
        <f t="shared" si="26"/>
        <v>#NUM!</v>
      </c>
      <c r="AN46" s="15" t="e">
        <f t="shared" si="27"/>
        <v>#NUM!</v>
      </c>
      <c r="AO46" s="15" t="e">
        <f t="shared" si="28"/>
        <v>#NUM!</v>
      </c>
      <c r="AP46" s="15" t="e">
        <f t="shared" si="29"/>
        <v>#NUM!</v>
      </c>
      <c r="AQ46" s="15" t="e">
        <f t="shared" si="30"/>
        <v>#NUM!</v>
      </c>
      <c r="AR46" s="15" t="e">
        <f t="shared" si="31"/>
        <v>#NUM!</v>
      </c>
      <c r="AS46" s="12" t="s">
        <v>47</v>
      </c>
      <c r="AT46" s="19" t="e">
        <f>VLOOKUP(B46,prot!A:I,9,FALSE)</f>
        <v>#N/A</v>
      </c>
      <c r="AU46" s="9" t="b">
        <f t="shared" si="32"/>
        <v>1</v>
      </c>
      <c r="AV46" s="8">
        <f t="shared" si="33"/>
        <v>0</v>
      </c>
    </row>
    <row r="47" spans="1:48" ht="13.5" hidden="1" customHeight="1">
      <c r="A47" s="6">
        <v>43</v>
      </c>
      <c r="B47" s="1" t="s">
        <v>137</v>
      </c>
      <c r="C47" s="53">
        <v>1979</v>
      </c>
      <c r="D47" s="18" t="s">
        <v>68</v>
      </c>
      <c r="E47" s="37" t="s">
        <v>68</v>
      </c>
      <c r="F47" s="37" t="s">
        <v>68</v>
      </c>
      <c r="G47" s="18">
        <v>0</v>
      </c>
      <c r="H47" s="18"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>
        <f>SUM(D47:AB47)</f>
        <v>0</v>
      </c>
      <c r="AD47" s="28">
        <f>SUMIF(AF47:AR47,"&gt;0")</f>
        <v>0</v>
      </c>
      <c r="AE47" s="21" t="str">
        <f t="shared" si="18"/>
        <v/>
      </c>
      <c r="AF47" s="15">
        <f t="shared" si="19"/>
        <v>0</v>
      </c>
      <c r="AG47" s="15">
        <f t="shared" si="20"/>
        <v>0</v>
      </c>
      <c r="AH47" s="15" t="e">
        <f t="shared" si="21"/>
        <v>#NUM!</v>
      </c>
      <c r="AI47" s="15" t="e">
        <f t="shared" si="22"/>
        <v>#NUM!</v>
      </c>
      <c r="AJ47" s="15" t="e">
        <f t="shared" si="23"/>
        <v>#NUM!</v>
      </c>
      <c r="AK47" s="15" t="e">
        <f t="shared" si="24"/>
        <v>#NUM!</v>
      </c>
      <c r="AL47" s="15" t="e">
        <f t="shared" si="25"/>
        <v>#NUM!</v>
      </c>
      <c r="AM47" s="15" t="e">
        <f t="shared" si="26"/>
        <v>#NUM!</v>
      </c>
      <c r="AN47" s="15" t="e">
        <f t="shared" si="27"/>
        <v>#NUM!</v>
      </c>
      <c r="AO47" s="15" t="e">
        <f t="shared" si="28"/>
        <v>#NUM!</v>
      </c>
      <c r="AP47" s="15" t="e">
        <f t="shared" si="29"/>
        <v>#NUM!</v>
      </c>
      <c r="AQ47" s="15" t="e">
        <f t="shared" si="30"/>
        <v>#NUM!</v>
      </c>
      <c r="AR47" s="15" t="e">
        <f t="shared" si="31"/>
        <v>#NUM!</v>
      </c>
      <c r="AS47" s="12" t="s">
        <v>47</v>
      </c>
      <c r="AT47" s="19" t="e">
        <f>VLOOKUP(B47,prot!A:I,9,FALSE)</f>
        <v>#N/A</v>
      </c>
      <c r="AU47" s="9" t="b">
        <f t="shared" si="32"/>
        <v>1</v>
      </c>
      <c r="AV47" s="8">
        <f t="shared" si="33"/>
        <v>0</v>
      </c>
    </row>
    <row r="48" spans="1:48" ht="13.5" hidden="1" customHeight="1">
      <c r="A48" s="6">
        <v>44</v>
      </c>
      <c r="B48" s="1" t="s">
        <v>141</v>
      </c>
      <c r="C48" s="53">
        <v>1981</v>
      </c>
      <c r="D48" s="18" t="s">
        <v>68</v>
      </c>
      <c r="E48" s="37" t="s">
        <v>68</v>
      </c>
      <c r="F48" s="37" t="s">
        <v>68</v>
      </c>
      <c r="G48" s="18">
        <v>0</v>
      </c>
      <c r="H48" s="18"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>
        <f>SUM(D48:AB48)</f>
        <v>0</v>
      </c>
      <c r="AD48" s="28">
        <f>SUMIF(AF48:AR48,"&gt;0")</f>
        <v>0</v>
      </c>
      <c r="AE48" s="21" t="str">
        <f t="shared" si="18"/>
        <v/>
      </c>
      <c r="AF48" s="15">
        <f t="shared" si="19"/>
        <v>0</v>
      </c>
      <c r="AG48" s="15">
        <f t="shared" si="20"/>
        <v>0</v>
      </c>
      <c r="AH48" s="15" t="e">
        <f t="shared" si="21"/>
        <v>#NUM!</v>
      </c>
      <c r="AI48" s="15" t="e">
        <f t="shared" si="22"/>
        <v>#NUM!</v>
      </c>
      <c r="AJ48" s="15" t="e">
        <f t="shared" si="23"/>
        <v>#NUM!</v>
      </c>
      <c r="AK48" s="15" t="e">
        <f t="shared" si="24"/>
        <v>#NUM!</v>
      </c>
      <c r="AL48" s="15" t="e">
        <f t="shared" si="25"/>
        <v>#NUM!</v>
      </c>
      <c r="AM48" s="15" t="e">
        <f t="shared" si="26"/>
        <v>#NUM!</v>
      </c>
      <c r="AN48" s="15" t="e">
        <f t="shared" si="27"/>
        <v>#NUM!</v>
      </c>
      <c r="AO48" s="15" t="e">
        <f t="shared" si="28"/>
        <v>#NUM!</v>
      </c>
      <c r="AP48" s="15" t="e">
        <f t="shared" si="29"/>
        <v>#NUM!</v>
      </c>
      <c r="AQ48" s="15" t="e">
        <f t="shared" si="30"/>
        <v>#NUM!</v>
      </c>
      <c r="AR48" s="15" t="e">
        <f t="shared" si="31"/>
        <v>#NUM!</v>
      </c>
      <c r="AS48" s="12" t="s">
        <v>47</v>
      </c>
      <c r="AT48" s="19" t="e">
        <f>VLOOKUP(B48,prot!A:I,9,FALSE)</f>
        <v>#N/A</v>
      </c>
      <c r="AU48" s="9" t="b">
        <f t="shared" si="32"/>
        <v>1</v>
      </c>
      <c r="AV48" s="8">
        <f t="shared" si="33"/>
        <v>0</v>
      </c>
    </row>
    <row r="49" spans="1:48" ht="13.5" hidden="1" customHeight="1">
      <c r="A49" s="6">
        <v>45</v>
      </c>
      <c r="B49" s="1" t="s">
        <v>117</v>
      </c>
      <c r="C49" s="53">
        <v>1983</v>
      </c>
      <c r="D49" s="18" t="s">
        <v>68</v>
      </c>
      <c r="E49" s="37" t="s">
        <v>68</v>
      </c>
      <c r="F49" s="37" t="s">
        <v>68</v>
      </c>
      <c r="G49" s="18">
        <v>0</v>
      </c>
      <c r="H49" s="18"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>
        <f>SUM(D49:AB49)</f>
        <v>0</v>
      </c>
      <c r="AD49" s="28">
        <f>SUMIF(AF49:AR49,"&gt;0")</f>
        <v>0</v>
      </c>
      <c r="AE49" s="21" t="str">
        <f t="shared" si="18"/>
        <v/>
      </c>
      <c r="AF49" s="15">
        <f t="shared" si="19"/>
        <v>0</v>
      </c>
      <c r="AG49" s="15">
        <f t="shared" si="20"/>
        <v>0</v>
      </c>
      <c r="AH49" s="15" t="e">
        <f t="shared" si="21"/>
        <v>#NUM!</v>
      </c>
      <c r="AI49" s="15" t="e">
        <f t="shared" si="22"/>
        <v>#NUM!</v>
      </c>
      <c r="AJ49" s="15" t="e">
        <f t="shared" si="23"/>
        <v>#NUM!</v>
      </c>
      <c r="AK49" s="15" t="e">
        <f t="shared" si="24"/>
        <v>#NUM!</v>
      </c>
      <c r="AL49" s="15" t="e">
        <f t="shared" si="25"/>
        <v>#NUM!</v>
      </c>
      <c r="AM49" s="15" t="e">
        <f t="shared" si="26"/>
        <v>#NUM!</v>
      </c>
      <c r="AN49" s="15" t="e">
        <f t="shared" si="27"/>
        <v>#NUM!</v>
      </c>
      <c r="AO49" s="15" t="e">
        <f t="shared" si="28"/>
        <v>#NUM!</v>
      </c>
      <c r="AP49" s="15" t="e">
        <f t="shared" si="29"/>
        <v>#NUM!</v>
      </c>
      <c r="AQ49" s="15" t="e">
        <f t="shared" si="30"/>
        <v>#NUM!</v>
      </c>
      <c r="AR49" s="15" t="e">
        <f t="shared" si="31"/>
        <v>#NUM!</v>
      </c>
      <c r="AS49" s="12" t="s">
        <v>47</v>
      </c>
      <c r="AT49" s="19" t="e">
        <f>VLOOKUP(B49,prot!A:I,9,FALSE)</f>
        <v>#N/A</v>
      </c>
      <c r="AU49" s="9" t="b">
        <f t="shared" si="32"/>
        <v>1</v>
      </c>
      <c r="AV49" s="8">
        <f t="shared" si="33"/>
        <v>0</v>
      </c>
    </row>
    <row r="50" spans="1:48" ht="13.5" hidden="1" customHeight="1">
      <c r="A50" s="6">
        <v>46</v>
      </c>
      <c r="B50" s="1" t="s">
        <v>133</v>
      </c>
      <c r="C50" s="52">
        <v>1984</v>
      </c>
      <c r="D50" s="18" t="s">
        <v>68</v>
      </c>
      <c r="E50" s="37" t="s">
        <v>68</v>
      </c>
      <c r="F50" s="37" t="s">
        <v>68</v>
      </c>
      <c r="G50" s="18">
        <v>0</v>
      </c>
      <c r="H50" s="18"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>
        <f>SUM(D50:AB50)</f>
        <v>0</v>
      </c>
      <c r="AD50" s="28">
        <f>SUMIF(AF50:AR50,"&gt;0")</f>
        <v>0</v>
      </c>
      <c r="AE50" s="21" t="str">
        <f t="shared" si="18"/>
        <v/>
      </c>
      <c r="AF50" s="15">
        <f t="shared" si="19"/>
        <v>0</v>
      </c>
      <c r="AG50" s="15">
        <f t="shared" si="20"/>
        <v>0</v>
      </c>
      <c r="AH50" s="15" t="e">
        <f t="shared" si="21"/>
        <v>#NUM!</v>
      </c>
      <c r="AI50" s="15" t="e">
        <f t="shared" si="22"/>
        <v>#NUM!</v>
      </c>
      <c r="AJ50" s="15" t="e">
        <f t="shared" si="23"/>
        <v>#NUM!</v>
      </c>
      <c r="AK50" s="15" t="e">
        <f t="shared" si="24"/>
        <v>#NUM!</v>
      </c>
      <c r="AL50" s="15" t="e">
        <f t="shared" si="25"/>
        <v>#NUM!</v>
      </c>
      <c r="AM50" s="15" t="e">
        <f t="shared" si="26"/>
        <v>#NUM!</v>
      </c>
      <c r="AN50" s="15" t="e">
        <f t="shared" si="27"/>
        <v>#NUM!</v>
      </c>
      <c r="AO50" s="15" t="e">
        <f t="shared" si="28"/>
        <v>#NUM!</v>
      </c>
      <c r="AP50" s="15" t="e">
        <f t="shared" si="29"/>
        <v>#NUM!</v>
      </c>
      <c r="AQ50" s="15" t="e">
        <f t="shared" si="30"/>
        <v>#NUM!</v>
      </c>
      <c r="AR50" s="15" t="e">
        <f t="shared" si="31"/>
        <v>#NUM!</v>
      </c>
      <c r="AS50" s="12" t="s">
        <v>47</v>
      </c>
      <c r="AT50" s="19" t="e">
        <f>VLOOKUP(B50,prot!A:I,9,FALSE)</f>
        <v>#N/A</v>
      </c>
      <c r="AU50" s="9" t="b">
        <f t="shared" si="32"/>
        <v>1</v>
      </c>
      <c r="AV50" s="8">
        <f t="shared" si="33"/>
        <v>0</v>
      </c>
    </row>
    <row r="51" spans="1:48" ht="13.5" hidden="1" customHeight="1">
      <c r="A51" s="6">
        <v>47</v>
      </c>
      <c r="B51" t="s">
        <v>145</v>
      </c>
      <c r="C51" s="57">
        <v>1983</v>
      </c>
      <c r="D51" s="18" t="s">
        <v>68</v>
      </c>
      <c r="E51" s="37" t="s">
        <v>68</v>
      </c>
      <c r="F51" s="37" t="s">
        <v>68</v>
      </c>
      <c r="G51" s="18">
        <v>0</v>
      </c>
      <c r="H51" s="18"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>
        <f>SUM(D51:AB51)</f>
        <v>0</v>
      </c>
      <c r="AD51" s="28">
        <f>SUMIF(AF51:AR51,"&gt;0")</f>
        <v>0</v>
      </c>
      <c r="AE51" s="21" t="str">
        <f t="shared" si="18"/>
        <v/>
      </c>
      <c r="AF51" s="15">
        <f t="shared" si="19"/>
        <v>0</v>
      </c>
      <c r="AG51" s="15">
        <f t="shared" si="20"/>
        <v>0</v>
      </c>
      <c r="AH51" s="15" t="e">
        <f t="shared" si="21"/>
        <v>#NUM!</v>
      </c>
      <c r="AI51" s="15" t="e">
        <f t="shared" si="22"/>
        <v>#NUM!</v>
      </c>
      <c r="AJ51" s="15" t="e">
        <f t="shared" si="23"/>
        <v>#NUM!</v>
      </c>
      <c r="AK51" s="15" t="e">
        <f t="shared" si="24"/>
        <v>#NUM!</v>
      </c>
      <c r="AL51" s="15" t="e">
        <f t="shared" si="25"/>
        <v>#NUM!</v>
      </c>
      <c r="AM51" s="15" t="e">
        <f t="shared" si="26"/>
        <v>#NUM!</v>
      </c>
      <c r="AN51" s="15" t="e">
        <f t="shared" si="27"/>
        <v>#NUM!</v>
      </c>
      <c r="AO51" s="15" t="e">
        <f t="shared" si="28"/>
        <v>#NUM!</v>
      </c>
      <c r="AP51" s="15" t="e">
        <f t="shared" si="29"/>
        <v>#NUM!</v>
      </c>
      <c r="AQ51" s="15" t="e">
        <f t="shared" si="30"/>
        <v>#NUM!</v>
      </c>
      <c r="AR51" s="15" t="e">
        <f t="shared" si="31"/>
        <v>#NUM!</v>
      </c>
      <c r="AS51" s="12" t="s">
        <v>47</v>
      </c>
      <c r="AT51" s="19" t="e">
        <f>VLOOKUP(B51,prot!A:I,9,FALSE)</f>
        <v>#N/A</v>
      </c>
      <c r="AU51" s="9" t="b">
        <f t="shared" si="32"/>
        <v>1</v>
      </c>
      <c r="AV51" s="8">
        <f t="shared" si="33"/>
        <v>0</v>
      </c>
    </row>
    <row r="52" spans="1:48" ht="13.5" customHeight="1">
      <c r="A52" s="6"/>
      <c r="B52" s="63" t="s">
        <v>64</v>
      </c>
      <c r="C52" s="64"/>
      <c r="D52" s="18" t="s">
        <v>68</v>
      </c>
      <c r="E52" s="37" t="s">
        <v>68</v>
      </c>
      <c r="F52" s="37" t="s">
        <v>68</v>
      </c>
      <c r="G52" s="18">
        <v>0</v>
      </c>
      <c r="H52" s="18">
        <v>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>
        <f t="shared" ref="AC52" si="34">SUM(D52:AB52)</f>
        <v>0</v>
      </c>
      <c r="AD52" s="28">
        <f t="shared" ref="AD37:AD52" si="35">SUMIF(AF52:AR52,"&gt;0")</f>
        <v>0</v>
      </c>
      <c r="AE52" s="21" t="str">
        <f t="shared" si="18"/>
        <v/>
      </c>
      <c r="AF52" s="15">
        <f t="shared" si="19"/>
        <v>0</v>
      </c>
      <c r="AG52" s="15">
        <f t="shared" si="20"/>
        <v>0</v>
      </c>
      <c r="AH52" s="15" t="e">
        <f t="shared" si="21"/>
        <v>#NUM!</v>
      </c>
      <c r="AI52" s="15" t="e">
        <f t="shared" si="22"/>
        <v>#NUM!</v>
      </c>
      <c r="AJ52" s="15" t="e">
        <f t="shared" si="23"/>
        <v>#NUM!</v>
      </c>
      <c r="AK52" s="15" t="e">
        <f t="shared" si="24"/>
        <v>#NUM!</v>
      </c>
      <c r="AL52" s="15" t="e">
        <f t="shared" si="25"/>
        <v>#NUM!</v>
      </c>
      <c r="AM52" s="15" t="e">
        <f t="shared" si="26"/>
        <v>#NUM!</v>
      </c>
      <c r="AN52" s="15" t="e">
        <f t="shared" si="27"/>
        <v>#NUM!</v>
      </c>
      <c r="AO52" s="15" t="e">
        <f t="shared" si="28"/>
        <v>#NUM!</v>
      </c>
      <c r="AP52" s="15" t="e">
        <f t="shared" si="29"/>
        <v>#NUM!</v>
      </c>
      <c r="AQ52" s="15" t="e">
        <f t="shared" si="30"/>
        <v>#NUM!</v>
      </c>
      <c r="AR52" s="15" t="e">
        <f t="shared" si="31"/>
        <v>#NUM!</v>
      </c>
      <c r="AS52" s="12" t="s">
        <v>47</v>
      </c>
      <c r="AT52" s="19" t="e">
        <f>VLOOKUP(B52,prot!A:I,9,FALSE)</f>
        <v>#N/A</v>
      </c>
      <c r="AU52" s="9" t="b">
        <f t="shared" si="32"/>
        <v>1</v>
      </c>
      <c r="AV52" s="8">
        <f t="shared" si="33"/>
        <v>0</v>
      </c>
    </row>
    <row r="53" spans="1:48" ht="13.5" customHeight="1">
      <c r="A53" s="6">
        <v>1</v>
      </c>
      <c r="B53" s="4" t="s">
        <v>53</v>
      </c>
      <c r="C53" s="53">
        <v>1962</v>
      </c>
      <c r="D53" s="18">
        <v>1076</v>
      </c>
      <c r="E53" s="37">
        <v>1076</v>
      </c>
      <c r="F53" s="37">
        <v>1076</v>
      </c>
      <c r="G53" s="18">
        <v>1076</v>
      </c>
      <c r="H53" s="18">
        <v>1076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>
        <f>SUM(D53:AB53)</f>
        <v>5380</v>
      </c>
      <c r="AD53" s="28">
        <f>SUMIF(AF53:AR53,"&gt;0")</f>
        <v>5380</v>
      </c>
      <c r="AE53" s="21" t="str">
        <f t="shared" si="18"/>
        <v/>
      </c>
      <c r="AF53" s="15">
        <f t="shared" si="19"/>
        <v>1076</v>
      </c>
      <c r="AG53" s="15">
        <f t="shared" si="20"/>
        <v>1076</v>
      </c>
      <c r="AH53" s="15">
        <f t="shared" si="21"/>
        <v>1076</v>
      </c>
      <c r="AI53" s="15">
        <f t="shared" si="22"/>
        <v>1076</v>
      </c>
      <c r="AJ53" s="15">
        <f t="shared" si="23"/>
        <v>1076</v>
      </c>
      <c r="AK53" s="15" t="e">
        <f t="shared" si="24"/>
        <v>#NUM!</v>
      </c>
      <c r="AL53" s="15" t="e">
        <f t="shared" si="25"/>
        <v>#NUM!</v>
      </c>
      <c r="AM53" s="15" t="e">
        <f t="shared" si="26"/>
        <v>#NUM!</v>
      </c>
      <c r="AN53" s="15" t="e">
        <f t="shared" si="27"/>
        <v>#NUM!</v>
      </c>
      <c r="AO53" s="15" t="e">
        <f t="shared" si="28"/>
        <v>#NUM!</v>
      </c>
      <c r="AP53" s="15" t="e">
        <f t="shared" si="29"/>
        <v>#NUM!</v>
      </c>
      <c r="AQ53" s="15" t="e">
        <f t="shared" si="30"/>
        <v>#NUM!</v>
      </c>
      <c r="AR53" s="15" t="e">
        <f t="shared" si="31"/>
        <v>#NUM!</v>
      </c>
      <c r="AS53" s="12" t="s">
        <v>47</v>
      </c>
      <c r="AT53" s="19" t="e">
        <f>VLOOKUP(B53,prot!A:I,9,FALSE)</f>
        <v>#N/A</v>
      </c>
      <c r="AU53" s="9" t="b">
        <f t="shared" si="32"/>
        <v>1</v>
      </c>
      <c r="AV53" s="8">
        <f t="shared" si="33"/>
        <v>0</v>
      </c>
    </row>
    <row r="54" spans="1:48" ht="13.5" customHeight="1">
      <c r="A54" s="6">
        <v>2</v>
      </c>
      <c r="B54" s="4" t="s">
        <v>75</v>
      </c>
      <c r="C54" s="53">
        <v>1956</v>
      </c>
      <c r="D54" s="18" t="s">
        <v>68</v>
      </c>
      <c r="E54" s="37">
        <v>914.94489346069065</v>
      </c>
      <c r="F54" s="37">
        <v>783.62127107652395</v>
      </c>
      <c r="G54" s="18">
        <v>0</v>
      </c>
      <c r="H54" s="18">
        <v>912.45979552362553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>
        <f>SUM(D54:AB54)</f>
        <v>2611.0259600608401</v>
      </c>
      <c r="AD54" s="28">
        <f>SUMIF(AF54:AR54,"&gt;0")</f>
        <v>2611.0259600608401</v>
      </c>
      <c r="AE54" s="21" t="str">
        <f t="shared" si="18"/>
        <v/>
      </c>
      <c r="AF54" s="15">
        <f t="shared" si="19"/>
        <v>914.94489346069065</v>
      </c>
      <c r="AG54" s="15">
        <f t="shared" si="20"/>
        <v>912.45979552362553</v>
      </c>
      <c r="AH54" s="15">
        <f t="shared" si="21"/>
        <v>783.62127107652395</v>
      </c>
      <c r="AI54" s="15">
        <f t="shared" si="22"/>
        <v>0</v>
      </c>
      <c r="AJ54" s="15" t="e">
        <f t="shared" si="23"/>
        <v>#NUM!</v>
      </c>
      <c r="AK54" s="15" t="e">
        <f t="shared" si="24"/>
        <v>#NUM!</v>
      </c>
      <c r="AL54" s="15" t="e">
        <f t="shared" si="25"/>
        <v>#NUM!</v>
      </c>
      <c r="AM54" s="15" t="e">
        <f t="shared" si="26"/>
        <v>#NUM!</v>
      </c>
      <c r="AN54" s="15" t="e">
        <f t="shared" si="27"/>
        <v>#NUM!</v>
      </c>
      <c r="AO54" s="15" t="e">
        <f t="shared" si="28"/>
        <v>#NUM!</v>
      </c>
      <c r="AP54" s="15" t="e">
        <f t="shared" si="29"/>
        <v>#NUM!</v>
      </c>
      <c r="AQ54" s="15" t="e">
        <f t="shared" si="30"/>
        <v>#NUM!</v>
      </c>
      <c r="AR54" s="15" t="e">
        <f t="shared" si="31"/>
        <v>#NUM!</v>
      </c>
      <c r="AS54" s="12" t="s">
        <v>47</v>
      </c>
      <c r="AT54" s="19" t="e">
        <f>VLOOKUP(B54,prot!A:I,9,FALSE)</f>
        <v>#N/A</v>
      </c>
      <c r="AU54" s="9" t="b">
        <f t="shared" si="32"/>
        <v>1</v>
      </c>
      <c r="AV54" s="8">
        <f t="shared" si="33"/>
        <v>0</v>
      </c>
    </row>
    <row r="55" spans="1:48" ht="14.25" customHeight="1">
      <c r="A55" s="6">
        <v>3</v>
      </c>
      <c r="B55" s="1" t="s">
        <v>82</v>
      </c>
      <c r="C55" s="53">
        <v>1964</v>
      </c>
      <c r="D55" s="18">
        <v>881.7615894039734</v>
      </c>
      <c r="E55" s="37" t="s">
        <v>68</v>
      </c>
      <c r="F55" s="37" t="s">
        <v>68</v>
      </c>
      <c r="G55" s="18">
        <v>841.07778165329603</v>
      </c>
      <c r="H55" s="18">
        <v>813.97894736842113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>
        <f>SUM(D55:AB55)</f>
        <v>2536.8183184256904</v>
      </c>
      <c r="AD55" s="28">
        <f>SUMIF(AF55:AR55,"&gt;0")</f>
        <v>2536.8183184256904</v>
      </c>
      <c r="AE55" s="21" t="str">
        <f t="shared" si="18"/>
        <v/>
      </c>
      <c r="AF55" s="15">
        <f t="shared" si="19"/>
        <v>881.7615894039734</v>
      </c>
      <c r="AG55" s="15">
        <f t="shared" si="20"/>
        <v>841.07778165329603</v>
      </c>
      <c r="AH55" s="15">
        <f t="shared" si="21"/>
        <v>813.97894736842113</v>
      </c>
      <c r="AI55" s="15" t="e">
        <f t="shared" si="22"/>
        <v>#NUM!</v>
      </c>
      <c r="AJ55" s="15" t="e">
        <f t="shared" si="23"/>
        <v>#NUM!</v>
      </c>
      <c r="AK55" s="15" t="e">
        <f t="shared" si="24"/>
        <v>#NUM!</v>
      </c>
      <c r="AL55" s="15" t="e">
        <f t="shared" si="25"/>
        <v>#NUM!</v>
      </c>
      <c r="AM55" s="15" t="e">
        <f t="shared" si="26"/>
        <v>#NUM!</v>
      </c>
      <c r="AN55" s="15" t="e">
        <f t="shared" si="27"/>
        <v>#NUM!</v>
      </c>
      <c r="AO55" s="15" t="e">
        <f t="shared" si="28"/>
        <v>#NUM!</v>
      </c>
      <c r="AP55" s="15" t="e">
        <f t="shared" si="29"/>
        <v>#NUM!</v>
      </c>
      <c r="AQ55" s="15" t="e">
        <f t="shared" si="30"/>
        <v>#NUM!</v>
      </c>
      <c r="AR55" s="15" t="e">
        <f t="shared" si="31"/>
        <v>#NUM!</v>
      </c>
      <c r="AS55" s="12" t="s">
        <v>47</v>
      </c>
      <c r="AT55" s="19" t="e">
        <f>VLOOKUP(B55,prot!A:I,9,FALSE)</f>
        <v>#N/A</v>
      </c>
      <c r="AU55" s="9" t="b">
        <f t="shared" si="32"/>
        <v>1</v>
      </c>
      <c r="AV55" s="8">
        <f t="shared" si="33"/>
        <v>0</v>
      </c>
    </row>
    <row r="56" spans="1:48">
      <c r="A56" s="6">
        <v>4</v>
      </c>
      <c r="B56" s="4" t="s">
        <v>26</v>
      </c>
      <c r="C56" s="53">
        <v>1959</v>
      </c>
      <c r="D56" s="18" t="s">
        <v>68</v>
      </c>
      <c r="E56" s="37">
        <v>719.35368043087965</v>
      </c>
      <c r="F56" s="37">
        <v>753.50387596899225</v>
      </c>
      <c r="G56" s="18">
        <v>785.20332717190377</v>
      </c>
      <c r="H56" s="18">
        <v>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>
        <f>SUM(D56:AB56)</f>
        <v>2258.0608835717758</v>
      </c>
      <c r="AD56" s="28">
        <f>SUMIF(AF56:AR56,"&gt;0")</f>
        <v>2258.0608835717758</v>
      </c>
      <c r="AE56" s="21" t="str">
        <f t="shared" si="18"/>
        <v/>
      </c>
      <c r="AF56" s="15">
        <f t="shared" si="19"/>
        <v>785.20332717190377</v>
      </c>
      <c r="AG56" s="15">
        <f t="shared" si="20"/>
        <v>753.50387596899225</v>
      </c>
      <c r="AH56" s="15">
        <f t="shared" si="21"/>
        <v>719.35368043087965</v>
      </c>
      <c r="AI56" s="15">
        <f t="shared" si="22"/>
        <v>0</v>
      </c>
      <c r="AJ56" s="15" t="e">
        <f t="shared" si="23"/>
        <v>#NUM!</v>
      </c>
      <c r="AK56" s="15" t="e">
        <f t="shared" si="24"/>
        <v>#NUM!</v>
      </c>
      <c r="AL56" s="15" t="e">
        <f t="shared" si="25"/>
        <v>#NUM!</v>
      </c>
      <c r="AM56" s="15" t="e">
        <f t="shared" si="26"/>
        <v>#NUM!</v>
      </c>
      <c r="AN56" s="15" t="e">
        <f t="shared" si="27"/>
        <v>#NUM!</v>
      </c>
      <c r="AO56" s="15" t="e">
        <f t="shared" si="28"/>
        <v>#NUM!</v>
      </c>
      <c r="AP56" s="15" t="e">
        <f t="shared" si="29"/>
        <v>#NUM!</v>
      </c>
      <c r="AQ56" s="15" t="e">
        <f t="shared" si="30"/>
        <v>#NUM!</v>
      </c>
      <c r="AR56" s="15" t="e">
        <f t="shared" si="31"/>
        <v>#NUM!</v>
      </c>
      <c r="AS56" s="12" t="s">
        <v>47</v>
      </c>
      <c r="AT56" s="19" t="e">
        <f>VLOOKUP(B56,prot!A:I,9,FALSE)</f>
        <v>#N/A</v>
      </c>
      <c r="AU56" s="9" t="b">
        <f t="shared" si="32"/>
        <v>1</v>
      </c>
      <c r="AV56" s="8">
        <f t="shared" si="33"/>
        <v>0</v>
      </c>
    </row>
    <row r="57" spans="1:48" ht="12.75" customHeight="1">
      <c r="A57" s="6">
        <v>5</v>
      </c>
      <c r="B57" s="4" t="s">
        <v>1</v>
      </c>
      <c r="C57" s="53">
        <v>1957</v>
      </c>
      <c r="D57" s="18" t="s">
        <v>68</v>
      </c>
      <c r="E57" s="37">
        <v>914.92748233544057</v>
      </c>
      <c r="F57" s="37">
        <v>911.2</v>
      </c>
      <c r="G57" s="18">
        <v>0</v>
      </c>
      <c r="H57" s="18">
        <v>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>
        <f>SUM(D57:AB57)</f>
        <v>1826.1274823354406</v>
      </c>
      <c r="AD57" s="28">
        <f>SUMIF(AF57:AR57,"&gt;0")</f>
        <v>1826.1274823354406</v>
      </c>
      <c r="AE57" s="21" t="str">
        <f t="shared" si="18"/>
        <v/>
      </c>
      <c r="AF57" s="15">
        <f t="shared" si="19"/>
        <v>914.92748233544057</v>
      </c>
      <c r="AG57" s="15">
        <f t="shared" si="20"/>
        <v>911.2</v>
      </c>
      <c r="AH57" s="15">
        <f t="shared" si="21"/>
        <v>0</v>
      </c>
      <c r="AI57" s="15">
        <f t="shared" si="22"/>
        <v>0</v>
      </c>
      <c r="AJ57" s="15" t="e">
        <f t="shared" si="23"/>
        <v>#NUM!</v>
      </c>
      <c r="AK57" s="15" t="e">
        <f t="shared" si="24"/>
        <v>#NUM!</v>
      </c>
      <c r="AL57" s="15" t="e">
        <f t="shared" si="25"/>
        <v>#NUM!</v>
      </c>
      <c r="AM57" s="15" t="e">
        <f t="shared" si="26"/>
        <v>#NUM!</v>
      </c>
      <c r="AN57" s="15" t="e">
        <f t="shared" si="27"/>
        <v>#NUM!</v>
      </c>
      <c r="AO57" s="15" t="e">
        <f t="shared" si="28"/>
        <v>#NUM!</v>
      </c>
      <c r="AP57" s="15" t="e">
        <f t="shared" si="29"/>
        <v>#NUM!</v>
      </c>
      <c r="AQ57" s="15" t="e">
        <f t="shared" si="30"/>
        <v>#NUM!</v>
      </c>
      <c r="AR57" s="15" t="e">
        <f t="shared" si="31"/>
        <v>#NUM!</v>
      </c>
      <c r="AS57" s="12" t="s">
        <v>47</v>
      </c>
      <c r="AT57" s="19" t="e">
        <f>VLOOKUP(B57,prot!A:I,9,FALSE)</f>
        <v>#N/A</v>
      </c>
      <c r="AU57" s="9" t="b">
        <f t="shared" si="32"/>
        <v>1</v>
      </c>
      <c r="AV57" s="8">
        <f t="shared" si="33"/>
        <v>0</v>
      </c>
    </row>
    <row r="58" spans="1:48" ht="12.75" customHeight="1">
      <c r="A58" s="6">
        <v>6</v>
      </c>
      <c r="B58" s="4" t="s">
        <v>22</v>
      </c>
      <c r="C58" s="53">
        <v>1956</v>
      </c>
      <c r="D58" s="18">
        <v>770.1706124046176</v>
      </c>
      <c r="E58" s="37" t="s">
        <v>68</v>
      </c>
      <c r="F58" s="37" t="s">
        <v>68</v>
      </c>
      <c r="G58" s="18">
        <v>0</v>
      </c>
      <c r="H58" s="18">
        <v>829.90500125659719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>
        <f>SUM(D58:AB58)</f>
        <v>1600.0756136612149</v>
      </c>
      <c r="AD58" s="28">
        <f>SUMIF(AF58:AR58,"&gt;0")</f>
        <v>1600.0756136612149</v>
      </c>
      <c r="AE58" s="21" t="str">
        <f t="shared" si="18"/>
        <v/>
      </c>
      <c r="AF58" s="15">
        <f t="shared" si="19"/>
        <v>829.90500125659719</v>
      </c>
      <c r="AG58" s="15">
        <f t="shared" si="20"/>
        <v>770.1706124046176</v>
      </c>
      <c r="AH58" s="15">
        <f t="shared" si="21"/>
        <v>0</v>
      </c>
      <c r="AI58" s="15" t="e">
        <f t="shared" si="22"/>
        <v>#NUM!</v>
      </c>
      <c r="AJ58" s="15" t="e">
        <f t="shared" si="23"/>
        <v>#NUM!</v>
      </c>
      <c r="AK58" s="15" t="e">
        <f t="shared" si="24"/>
        <v>#NUM!</v>
      </c>
      <c r="AL58" s="15" t="e">
        <f t="shared" si="25"/>
        <v>#NUM!</v>
      </c>
      <c r="AM58" s="15" t="e">
        <f t="shared" si="26"/>
        <v>#NUM!</v>
      </c>
      <c r="AN58" s="15" t="e">
        <f t="shared" si="27"/>
        <v>#NUM!</v>
      </c>
      <c r="AO58" s="15" t="e">
        <f t="shared" si="28"/>
        <v>#NUM!</v>
      </c>
      <c r="AP58" s="15" t="e">
        <f t="shared" si="29"/>
        <v>#NUM!</v>
      </c>
      <c r="AQ58" s="15" t="e">
        <f t="shared" si="30"/>
        <v>#NUM!</v>
      </c>
      <c r="AR58" s="15" t="e">
        <f t="shared" si="31"/>
        <v>#NUM!</v>
      </c>
      <c r="AS58" s="12" t="s">
        <v>47</v>
      </c>
      <c r="AT58" s="19" t="e">
        <f>VLOOKUP(B58,prot!A:I,9,FALSE)</f>
        <v>#N/A</v>
      </c>
      <c r="AU58" s="9" t="b">
        <f t="shared" si="32"/>
        <v>1</v>
      </c>
      <c r="AV58" s="8">
        <f t="shared" si="33"/>
        <v>0</v>
      </c>
    </row>
    <row r="59" spans="1:48" ht="14.25" customHeight="1">
      <c r="A59" s="6">
        <v>7</v>
      </c>
      <c r="B59" s="1" t="s">
        <v>170</v>
      </c>
      <c r="C59" s="53">
        <v>1964</v>
      </c>
      <c r="D59" s="18" t="s">
        <v>68</v>
      </c>
      <c r="E59" s="37">
        <v>901.85567010309273</v>
      </c>
      <c r="F59" s="37" t="s">
        <v>68</v>
      </c>
      <c r="G59" s="18">
        <v>0</v>
      </c>
      <c r="H59" s="18">
        <v>0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>
        <f>SUM(D59:AB59)</f>
        <v>901.85567010309273</v>
      </c>
      <c r="AD59" s="28">
        <f>SUMIF(AF59:AR59,"&gt;0")</f>
        <v>901.85567010309273</v>
      </c>
      <c r="AE59" s="21" t="str">
        <f t="shared" si="18"/>
        <v/>
      </c>
      <c r="AF59" s="15">
        <f t="shared" si="19"/>
        <v>901.85567010309273</v>
      </c>
      <c r="AG59" s="15">
        <f t="shared" si="20"/>
        <v>0</v>
      </c>
      <c r="AH59" s="15">
        <f t="shared" si="21"/>
        <v>0</v>
      </c>
      <c r="AI59" s="15" t="e">
        <f t="shared" si="22"/>
        <v>#NUM!</v>
      </c>
      <c r="AJ59" s="15" t="e">
        <f t="shared" si="23"/>
        <v>#NUM!</v>
      </c>
      <c r="AK59" s="15" t="e">
        <f t="shared" si="24"/>
        <v>#NUM!</v>
      </c>
      <c r="AL59" s="15" t="e">
        <f t="shared" si="25"/>
        <v>#NUM!</v>
      </c>
      <c r="AM59" s="15" t="e">
        <f t="shared" si="26"/>
        <v>#NUM!</v>
      </c>
      <c r="AN59" s="15" t="e">
        <f t="shared" si="27"/>
        <v>#NUM!</v>
      </c>
      <c r="AO59" s="15" t="e">
        <f t="shared" si="28"/>
        <v>#NUM!</v>
      </c>
      <c r="AP59" s="15" t="e">
        <f t="shared" si="29"/>
        <v>#NUM!</v>
      </c>
      <c r="AQ59" s="15" t="e">
        <f t="shared" si="30"/>
        <v>#NUM!</v>
      </c>
      <c r="AR59" s="15" t="e">
        <f t="shared" si="31"/>
        <v>#NUM!</v>
      </c>
      <c r="AS59" s="12" t="s">
        <v>47</v>
      </c>
      <c r="AT59" s="19" t="e">
        <f>VLOOKUP(B59,prot!A:I,9,FALSE)</f>
        <v>#N/A</v>
      </c>
      <c r="AU59" s="9" t="b">
        <f t="shared" si="32"/>
        <v>1</v>
      </c>
      <c r="AV59" s="8">
        <f t="shared" si="33"/>
        <v>0</v>
      </c>
    </row>
    <row r="60" spans="1:48" ht="12" customHeight="1">
      <c r="A60" s="6">
        <v>8</v>
      </c>
      <c r="B60" s="22" t="s">
        <v>33</v>
      </c>
      <c r="C60" s="53">
        <v>1959</v>
      </c>
      <c r="D60" s="18">
        <v>807.43348916277091</v>
      </c>
      <c r="E60" s="37" t="s">
        <v>68</v>
      </c>
      <c r="F60" s="37" t="s">
        <v>68</v>
      </c>
      <c r="G60" s="18">
        <v>0</v>
      </c>
      <c r="H60" s="18">
        <v>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>
        <f>SUM(D60:AB60)</f>
        <v>807.43348916277091</v>
      </c>
      <c r="AD60" s="28">
        <f>SUMIF(AF60:AR60,"&gt;0")</f>
        <v>807.43348916277091</v>
      </c>
      <c r="AE60" s="21" t="str">
        <f t="shared" si="18"/>
        <v/>
      </c>
      <c r="AF60" s="15">
        <f t="shared" si="19"/>
        <v>807.43348916277091</v>
      </c>
      <c r="AG60" s="15">
        <f t="shared" si="20"/>
        <v>0</v>
      </c>
      <c r="AH60" s="15">
        <f t="shared" si="21"/>
        <v>0</v>
      </c>
      <c r="AI60" s="15" t="e">
        <f t="shared" si="22"/>
        <v>#NUM!</v>
      </c>
      <c r="AJ60" s="15" t="e">
        <f t="shared" si="23"/>
        <v>#NUM!</v>
      </c>
      <c r="AK60" s="15" t="e">
        <f t="shared" si="24"/>
        <v>#NUM!</v>
      </c>
      <c r="AL60" s="15" t="e">
        <f t="shared" si="25"/>
        <v>#NUM!</v>
      </c>
      <c r="AM60" s="15" t="e">
        <f t="shared" si="26"/>
        <v>#NUM!</v>
      </c>
      <c r="AN60" s="15" t="e">
        <f t="shared" si="27"/>
        <v>#NUM!</v>
      </c>
      <c r="AO60" s="15" t="e">
        <f t="shared" si="28"/>
        <v>#NUM!</v>
      </c>
      <c r="AP60" s="15" t="e">
        <f t="shared" si="29"/>
        <v>#NUM!</v>
      </c>
      <c r="AQ60" s="15" t="e">
        <f t="shared" si="30"/>
        <v>#NUM!</v>
      </c>
      <c r="AR60" s="15" t="e">
        <f t="shared" si="31"/>
        <v>#NUM!</v>
      </c>
      <c r="AS60" s="12" t="s">
        <v>47</v>
      </c>
      <c r="AT60" s="19" t="e">
        <f>VLOOKUP(B60,prot!A:I,9,FALSE)</f>
        <v>#N/A</v>
      </c>
      <c r="AU60" s="9" t="b">
        <f t="shared" si="32"/>
        <v>1</v>
      </c>
      <c r="AV60" s="8">
        <f t="shared" si="33"/>
        <v>0</v>
      </c>
    </row>
    <row r="61" spans="1:48" ht="12.75" customHeight="1">
      <c r="A61" s="6">
        <v>9</v>
      </c>
      <c r="B61" s="4" t="s">
        <v>56</v>
      </c>
      <c r="C61" s="53">
        <v>1957</v>
      </c>
      <c r="D61" s="18" t="s">
        <v>68</v>
      </c>
      <c r="E61" s="37" t="s">
        <v>68</v>
      </c>
      <c r="F61" s="37">
        <v>765.66516998075679</v>
      </c>
      <c r="G61" s="18">
        <v>0</v>
      </c>
      <c r="H61" s="18">
        <v>0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>
        <f>SUM(D61:AB61)</f>
        <v>765.66516998075679</v>
      </c>
      <c r="AD61" s="28">
        <f>SUMIF(AF61:AR61,"&gt;0")</f>
        <v>765.66516998075679</v>
      </c>
      <c r="AE61" s="21" t="str">
        <f t="shared" si="18"/>
        <v/>
      </c>
      <c r="AF61" s="15">
        <f t="shared" si="19"/>
        <v>765.66516998075679</v>
      </c>
      <c r="AG61" s="15">
        <f t="shared" si="20"/>
        <v>0</v>
      </c>
      <c r="AH61" s="15">
        <f t="shared" si="21"/>
        <v>0</v>
      </c>
      <c r="AI61" s="15" t="e">
        <f t="shared" si="22"/>
        <v>#NUM!</v>
      </c>
      <c r="AJ61" s="15" t="e">
        <f t="shared" si="23"/>
        <v>#NUM!</v>
      </c>
      <c r="AK61" s="15" t="e">
        <f t="shared" si="24"/>
        <v>#NUM!</v>
      </c>
      <c r="AL61" s="15" t="e">
        <f t="shared" si="25"/>
        <v>#NUM!</v>
      </c>
      <c r="AM61" s="15" t="e">
        <f t="shared" si="26"/>
        <v>#NUM!</v>
      </c>
      <c r="AN61" s="15" t="e">
        <f t="shared" si="27"/>
        <v>#NUM!</v>
      </c>
      <c r="AO61" s="15" t="e">
        <f t="shared" si="28"/>
        <v>#NUM!</v>
      </c>
      <c r="AP61" s="15" t="e">
        <f t="shared" si="29"/>
        <v>#NUM!</v>
      </c>
      <c r="AQ61" s="15" t="e">
        <f t="shared" si="30"/>
        <v>#NUM!</v>
      </c>
      <c r="AR61" s="15" t="e">
        <f t="shared" si="31"/>
        <v>#NUM!</v>
      </c>
      <c r="AS61" s="12" t="s">
        <v>47</v>
      </c>
      <c r="AT61" s="19" t="e">
        <f>VLOOKUP(B61,prot!A:I,9,FALSE)</f>
        <v>#N/A</v>
      </c>
      <c r="AU61" s="9" t="b">
        <f t="shared" si="32"/>
        <v>1</v>
      </c>
      <c r="AV61" s="8">
        <f t="shared" si="33"/>
        <v>0</v>
      </c>
    </row>
    <row r="62" spans="1:48" ht="12.75" customHeight="1">
      <c r="A62" s="6">
        <v>10</v>
      </c>
      <c r="B62" s="4" t="s">
        <v>63</v>
      </c>
      <c r="C62" s="53">
        <v>1962</v>
      </c>
      <c r="D62" s="18" t="s">
        <v>68</v>
      </c>
      <c r="E62" s="37" t="s">
        <v>68</v>
      </c>
      <c r="F62" s="37" t="s">
        <v>68</v>
      </c>
      <c r="G62" s="18">
        <v>0</v>
      </c>
      <c r="H62" s="18">
        <v>702.29352780309932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>
        <f>SUM(D62:AB62)</f>
        <v>702.29352780309932</v>
      </c>
      <c r="AD62" s="28">
        <f>SUMIF(AF62:AR62,"&gt;0")</f>
        <v>702.29352780309932</v>
      </c>
      <c r="AE62" s="21" t="str">
        <f t="shared" si="18"/>
        <v/>
      </c>
      <c r="AF62" s="15">
        <f t="shared" si="19"/>
        <v>702.29352780309932</v>
      </c>
      <c r="AG62" s="15">
        <f t="shared" si="20"/>
        <v>0</v>
      </c>
      <c r="AH62" s="15" t="e">
        <f t="shared" si="21"/>
        <v>#NUM!</v>
      </c>
      <c r="AI62" s="15" t="e">
        <f t="shared" si="22"/>
        <v>#NUM!</v>
      </c>
      <c r="AJ62" s="15" t="e">
        <f t="shared" si="23"/>
        <v>#NUM!</v>
      </c>
      <c r="AK62" s="15" t="e">
        <f t="shared" si="24"/>
        <v>#NUM!</v>
      </c>
      <c r="AL62" s="15" t="e">
        <f t="shared" si="25"/>
        <v>#NUM!</v>
      </c>
      <c r="AM62" s="15" t="e">
        <f t="shared" si="26"/>
        <v>#NUM!</v>
      </c>
      <c r="AN62" s="15" t="e">
        <f t="shared" si="27"/>
        <v>#NUM!</v>
      </c>
      <c r="AO62" s="15" t="e">
        <f t="shared" si="28"/>
        <v>#NUM!</v>
      </c>
      <c r="AP62" s="15" t="e">
        <f t="shared" si="29"/>
        <v>#NUM!</v>
      </c>
      <c r="AQ62" s="15" t="e">
        <f t="shared" si="30"/>
        <v>#NUM!</v>
      </c>
      <c r="AR62" s="15" t="e">
        <f t="shared" si="31"/>
        <v>#NUM!</v>
      </c>
      <c r="AS62" s="12" t="s">
        <v>47</v>
      </c>
      <c r="AT62" s="19" t="e">
        <f>VLOOKUP(B62,prot!A:I,9,FALSE)</f>
        <v>#N/A</v>
      </c>
      <c r="AU62" s="9" t="b">
        <f t="shared" si="32"/>
        <v>1</v>
      </c>
      <c r="AV62" s="8">
        <f t="shared" si="33"/>
        <v>0</v>
      </c>
    </row>
    <row r="63" spans="1:48" ht="13.5" customHeight="1">
      <c r="A63" s="6">
        <v>11</v>
      </c>
      <c r="B63" s="4" t="s">
        <v>32</v>
      </c>
      <c r="C63" s="53">
        <v>1960</v>
      </c>
      <c r="D63" s="18" t="s">
        <v>68</v>
      </c>
      <c r="E63" s="37" t="s">
        <v>68</v>
      </c>
      <c r="F63" s="37">
        <v>502.30936819172115</v>
      </c>
      <c r="G63" s="18">
        <v>0</v>
      </c>
      <c r="H63" s="18">
        <v>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>
        <f>SUM(D63:AB63)</f>
        <v>502.30936819172115</v>
      </c>
      <c r="AD63" s="28">
        <f>SUMIF(AF63:AR63,"&gt;0")</f>
        <v>502.30936819172115</v>
      </c>
      <c r="AE63" s="21" t="str">
        <f t="shared" si="18"/>
        <v/>
      </c>
      <c r="AF63" s="15">
        <f t="shared" si="19"/>
        <v>502.30936819172115</v>
      </c>
      <c r="AG63" s="15">
        <f t="shared" si="20"/>
        <v>0</v>
      </c>
      <c r="AH63" s="15">
        <f t="shared" si="21"/>
        <v>0</v>
      </c>
      <c r="AI63" s="15" t="e">
        <f t="shared" si="22"/>
        <v>#NUM!</v>
      </c>
      <c r="AJ63" s="15" t="e">
        <f t="shared" si="23"/>
        <v>#NUM!</v>
      </c>
      <c r="AK63" s="15" t="e">
        <f t="shared" si="24"/>
        <v>#NUM!</v>
      </c>
      <c r="AL63" s="15" t="e">
        <f t="shared" si="25"/>
        <v>#NUM!</v>
      </c>
      <c r="AM63" s="15" t="e">
        <f t="shared" si="26"/>
        <v>#NUM!</v>
      </c>
      <c r="AN63" s="15" t="e">
        <f t="shared" si="27"/>
        <v>#NUM!</v>
      </c>
      <c r="AO63" s="15" t="e">
        <f t="shared" si="28"/>
        <v>#NUM!</v>
      </c>
      <c r="AP63" s="15" t="e">
        <f t="shared" si="29"/>
        <v>#NUM!</v>
      </c>
      <c r="AQ63" s="15" t="e">
        <f t="shared" si="30"/>
        <v>#NUM!</v>
      </c>
      <c r="AR63" s="15" t="e">
        <f t="shared" si="31"/>
        <v>#NUM!</v>
      </c>
      <c r="AS63" s="12" t="s">
        <v>47</v>
      </c>
      <c r="AT63" s="19" t="e">
        <f>VLOOKUP(B63,prot!A:I,9,FALSE)</f>
        <v>#N/A</v>
      </c>
      <c r="AU63" s="9" t="b">
        <f t="shared" si="32"/>
        <v>1</v>
      </c>
      <c r="AV63" s="8">
        <f t="shared" si="33"/>
        <v>0</v>
      </c>
    </row>
    <row r="64" spans="1:48" ht="13.5" hidden="1" customHeight="1">
      <c r="A64" s="6">
        <v>12</v>
      </c>
      <c r="B64" s="4" t="s">
        <v>50</v>
      </c>
      <c r="C64" s="53">
        <v>1965</v>
      </c>
      <c r="D64" s="18" t="s">
        <v>68</v>
      </c>
      <c r="E64" s="37" t="s">
        <v>68</v>
      </c>
      <c r="F64" s="37" t="s">
        <v>68</v>
      </c>
      <c r="G64" s="18">
        <v>0</v>
      </c>
      <c r="H64" s="18">
        <v>0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>
        <f>SUM(D64:AB64)</f>
        <v>0</v>
      </c>
      <c r="AD64" s="28">
        <f>SUMIF(AF64:AR64,"&gt;0")</f>
        <v>0</v>
      </c>
      <c r="AE64" s="21" t="str">
        <f t="shared" si="18"/>
        <v/>
      </c>
      <c r="AF64" s="15">
        <f t="shared" si="19"/>
        <v>0</v>
      </c>
      <c r="AG64" s="15">
        <f t="shared" si="20"/>
        <v>0</v>
      </c>
      <c r="AH64" s="15" t="e">
        <f t="shared" si="21"/>
        <v>#NUM!</v>
      </c>
      <c r="AI64" s="15" t="e">
        <f t="shared" si="22"/>
        <v>#NUM!</v>
      </c>
      <c r="AJ64" s="15" t="e">
        <f t="shared" si="23"/>
        <v>#NUM!</v>
      </c>
      <c r="AK64" s="15" t="e">
        <f t="shared" si="24"/>
        <v>#NUM!</v>
      </c>
      <c r="AL64" s="15" t="e">
        <f t="shared" si="25"/>
        <v>#NUM!</v>
      </c>
      <c r="AM64" s="15" t="e">
        <f t="shared" si="26"/>
        <v>#NUM!</v>
      </c>
      <c r="AN64" s="15" t="e">
        <f t="shared" si="27"/>
        <v>#NUM!</v>
      </c>
      <c r="AO64" s="15" t="e">
        <f t="shared" si="28"/>
        <v>#NUM!</v>
      </c>
      <c r="AP64" s="15" t="e">
        <f t="shared" si="29"/>
        <v>#NUM!</v>
      </c>
      <c r="AQ64" s="15" t="e">
        <f t="shared" si="30"/>
        <v>#NUM!</v>
      </c>
      <c r="AR64" s="15" t="e">
        <f t="shared" si="31"/>
        <v>#NUM!</v>
      </c>
      <c r="AS64" s="12" t="s">
        <v>47</v>
      </c>
      <c r="AT64" s="19" t="e">
        <f>VLOOKUP(B64,prot!A:I,9,FALSE)</f>
        <v>#N/A</v>
      </c>
      <c r="AU64" s="9" t="b">
        <f t="shared" si="32"/>
        <v>1</v>
      </c>
      <c r="AV64" s="8">
        <f t="shared" si="33"/>
        <v>0</v>
      </c>
    </row>
    <row r="65" spans="1:49" hidden="1">
      <c r="A65" s="6">
        <v>13</v>
      </c>
      <c r="B65" s="4" t="s">
        <v>52</v>
      </c>
      <c r="C65" s="53">
        <v>1961</v>
      </c>
      <c r="D65" s="18" t="s">
        <v>68</v>
      </c>
      <c r="E65" s="37" t="s">
        <v>68</v>
      </c>
      <c r="F65" s="37" t="s">
        <v>68</v>
      </c>
      <c r="G65" s="18">
        <v>0</v>
      </c>
      <c r="H65" s="18">
        <v>0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>
        <f>SUM(D65:AB65)</f>
        <v>0</v>
      </c>
      <c r="AD65" s="28">
        <f>SUMIF(AF65:AR65,"&gt;0")</f>
        <v>0</v>
      </c>
      <c r="AE65" s="21" t="str">
        <f t="shared" si="18"/>
        <v/>
      </c>
      <c r="AF65" s="15">
        <f t="shared" si="19"/>
        <v>0</v>
      </c>
      <c r="AG65" s="15">
        <f t="shared" si="20"/>
        <v>0</v>
      </c>
      <c r="AH65" s="15" t="e">
        <f t="shared" si="21"/>
        <v>#NUM!</v>
      </c>
      <c r="AI65" s="15" t="e">
        <f t="shared" si="22"/>
        <v>#NUM!</v>
      </c>
      <c r="AJ65" s="15" t="e">
        <f t="shared" si="23"/>
        <v>#NUM!</v>
      </c>
      <c r="AK65" s="15" t="e">
        <f t="shared" si="24"/>
        <v>#NUM!</v>
      </c>
      <c r="AL65" s="15" t="e">
        <f t="shared" si="25"/>
        <v>#NUM!</v>
      </c>
      <c r="AM65" s="15" t="e">
        <f t="shared" si="26"/>
        <v>#NUM!</v>
      </c>
      <c r="AN65" s="15" t="e">
        <f t="shared" si="27"/>
        <v>#NUM!</v>
      </c>
      <c r="AO65" s="15" t="e">
        <f t="shared" si="28"/>
        <v>#NUM!</v>
      </c>
      <c r="AP65" s="15" t="e">
        <f t="shared" si="29"/>
        <v>#NUM!</v>
      </c>
      <c r="AQ65" s="15" t="e">
        <f t="shared" si="30"/>
        <v>#NUM!</v>
      </c>
      <c r="AR65" s="15" t="e">
        <f t="shared" si="31"/>
        <v>#NUM!</v>
      </c>
      <c r="AS65" s="12" t="s">
        <v>47</v>
      </c>
      <c r="AT65" s="19" t="e">
        <f>VLOOKUP(B65,prot!A:I,9,FALSE)</f>
        <v>#N/A</v>
      </c>
      <c r="AU65" s="9" t="b">
        <f t="shared" si="32"/>
        <v>1</v>
      </c>
      <c r="AV65" s="8">
        <f t="shared" si="33"/>
        <v>0</v>
      </c>
    </row>
    <row r="66" spans="1:49" hidden="1">
      <c r="A66" s="6">
        <v>14</v>
      </c>
      <c r="B66" s="4" t="s">
        <v>104</v>
      </c>
      <c r="C66" s="53">
        <v>1958</v>
      </c>
      <c r="D66" s="18" t="s">
        <v>68</v>
      </c>
      <c r="E66" s="37" t="s">
        <v>68</v>
      </c>
      <c r="F66" s="37" t="s">
        <v>68</v>
      </c>
      <c r="G66" s="18">
        <v>0</v>
      </c>
      <c r="H66" s="18">
        <v>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>
        <f>SUM(D66:AB66)</f>
        <v>0</v>
      </c>
      <c r="AD66" s="28">
        <f>SUMIF(AF66:AR66,"&gt;0")</f>
        <v>0</v>
      </c>
      <c r="AE66" s="21" t="str">
        <f t="shared" si="18"/>
        <v/>
      </c>
      <c r="AF66" s="15">
        <f t="shared" si="19"/>
        <v>0</v>
      </c>
      <c r="AG66" s="15">
        <f t="shared" si="20"/>
        <v>0</v>
      </c>
      <c r="AH66" s="15" t="e">
        <f t="shared" si="21"/>
        <v>#NUM!</v>
      </c>
      <c r="AI66" s="15" t="e">
        <f t="shared" si="22"/>
        <v>#NUM!</v>
      </c>
      <c r="AJ66" s="15" t="e">
        <f t="shared" si="23"/>
        <v>#NUM!</v>
      </c>
      <c r="AK66" s="15" t="e">
        <f t="shared" si="24"/>
        <v>#NUM!</v>
      </c>
      <c r="AL66" s="15" t="e">
        <f t="shared" si="25"/>
        <v>#NUM!</v>
      </c>
      <c r="AM66" s="15" t="e">
        <f t="shared" si="26"/>
        <v>#NUM!</v>
      </c>
      <c r="AN66" s="15" t="e">
        <f t="shared" si="27"/>
        <v>#NUM!</v>
      </c>
      <c r="AO66" s="15" t="e">
        <f t="shared" si="28"/>
        <v>#NUM!</v>
      </c>
      <c r="AP66" s="15" t="e">
        <f t="shared" si="29"/>
        <v>#NUM!</v>
      </c>
      <c r="AQ66" s="15" t="e">
        <f t="shared" si="30"/>
        <v>#NUM!</v>
      </c>
      <c r="AR66" s="15" t="e">
        <f t="shared" si="31"/>
        <v>#NUM!</v>
      </c>
      <c r="AS66" s="12" t="s">
        <v>47</v>
      </c>
      <c r="AT66" s="19" t="e">
        <f>VLOOKUP(B66,prot!A:I,9,FALSE)</f>
        <v>#N/A</v>
      </c>
      <c r="AU66" s="9" t="b">
        <f t="shared" si="32"/>
        <v>1</v>
      </c>
      <c r="AV66" s="8">
        <f t="shared" si="33"/>
        <v>0</v>
      </c>
    </row>
    <row r="67" spans="1:49" hidden="1">
      <c r="A67" s="6">
        <v>15</v>
      </c>
      <c r="B67" s="1" t="s">
        <v>143</v>
      </c>
      <c r="C67" s="53">
        <v>1968</v>
      </c>
      <c r="D67" s="18" t="s">
        <v>68</v>
      </c>
      <c r="E67" s="37" t="s">
        <v>68</v>
      </c>
      <c r="F67" s="37" t="s">
        <v>68</v>
      </c>
      <c r="G67" s="18">
        <v>0</v>
      </c>
      <c r="H67" s="18">
        <v>0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>
        <f>SUM(D67:AB67)</f>
        <v>0</v>
      </c>
      <c r="AD67" s="28">
        <f>SUMIF(AF67:AR67,"&gt;0")</f>
        <v>0</v>
      </c>
      <c r="AE67" s="21" t="str">
        <f t="shared" si="18"/>
        <v/>
      </c>
      <c r="AF67" s="15">
        <f t="shared" si="19"/>
        <v>0</v>
      </c>
      <c r="AG67" s="15">
        <f t="shared" si="20"/>
        <v>0</v>
      </c>
      <c r="AH67" s="15" t="e">
        <f t="shared" si="21"/>
        <v>#NUM!</v>
      </c>
      <c r="AI67" s="15" t="e">
        <f t="shared" si="22"/>
        <v>#NUM!</v>
      </c>
      <c r="AJ67" s="15" t="e">
        <f t="shared" si="23"/>
        <v>#NUM!</v>
      </c>
      <c r="AK67" s="15" t="e">
        <f t="shared" si="24"/>
        <v>#NUM!</v>
      </c>
      <c r="AL67" s="15" t="e">
        <f t="shared" si="25"/>
        <v>#NUM!</v>
      </c>
      <c r="AM67" s="15" t="e">
        <f t="shared" si="26"/>
        <v>#NUM!</v>
      </c>
      <c r="AN67" s="15" t="e">
        <f t="shared" si="27"/>
        <v>#NUM!</v>
      </c>
      <c r="AO67" s="15" t="e">
        <f t="shared" si="28"/>
        <v>#NUM!</v>
      </c>
      <c r="AP67" s="15" t="e">
        <f t="shared" si="29"/>
        <v>#NUM!</v>
      </c>
      <c r="AQ67" s="15" t="e">
        <f t="shared" si="30"/>
        <v>#NUM!</v>
      </c>
      <c r="AR67" s="15" t="e">
        <f t="shared" si="31"/>
        <v>#NUM!</v>
      </c>
      <c r="AS67" s="12" t="s">
        <v>47</v>
      </c>
      <c r="AT67" s="19" t="e">
        <f>VLOOKUP(B67,prot!A:I,9,FALSE)</f>
        <v>#N/A</v>
      </c>
      <c r="AU67" s="9" t="b">
        <f t="shared" si="32"/>
        <v>1</v>
      </c>
      <c r="AV67" s="8">
        <f t="shared" si="33"/>
        <v>0</v>
      </c>
    </row>
    <row r="68" spans="1:49" hidden="1">
      <c r="A68" s="6">
        <v>16</v>
      </c>
      <c r="B68" s="4" t="s">
        <v>39</v>
      </c>
      <c r="C68" s="53">
        <v>1962</v>
      </c>
      <c r="D68" s="18" t="s">
        <v>68</v>
      </c>
      <c r="E68" s="37" t="s">
        <v>68</v>
      </c>
      <c r="F68" s="37" t="s">
        <v>68</v>
      </c>
      <c r="G68" s="18">
        <v>0</v>
      </c>
      <c r="H68" s="18">
        <v>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>
        <f>SUM(D68:AB68)</f>
        <v>0</v>
      </c>
      <c r="AD68" s="28">
        <f>SUMIF(AF68:AR68,"&gt;0")</f>
        <v>0</v>
      </c>
      <c r="AE68" s="21" t="str">
        <f t="shared" si="18"/>
        <v/>
      </c>
      <c r="AF68" s="15">
        <f t="shared" ref="AF68:AF98" si="36">LARGE($D68:$AB68,1)</f>
        <v>0</v>
      </c>
      <c r="AG68" s="15">
        <f t="shared" ref="AG68:AG98" si="37">LARGE($D68:$AB68,2)</f>
        <v>0</v>
      </c>
      <c r="AH68" s="15" t="e">
        <f t="shared" ref="AH68:AH98" si="38">LARGE($D68:$AB68,3)</f>
        <v>#NUM!</v>
      </c>
      <c r="AI68" s="15" t="e">
        <f t="shared" ref="AI68:AI98" si="39">LARGE($D68:$AB68,4)</f>
        <v>#NUM!</v>
      </c>
      <c r="AJ68" s="15" t="e">
        <f t="shared" ref="AJ68:AJ98" si="40">LARGE($D68:$AB68,5)</f>
        <v>#NUM!</v>
      </c>
      <c r="AK68" s="15" t="e">
        <f t="shared" ref="AK68:AK98" si="41">LARGE($D68:$AB68,6)</f>
        <v>#NUM!</v>
      </c>
      <c r="AL68" s="15" t="e">
        <f t="shared" ref="AL68:AL98" si="42">LARGE($D68:$AB68,7)</f>
        <v>#NUM!</v>
      </c>
      <c r="AM68" s="15" t="e">
        <f t="shared" ref="AM68:AM98" si="43">LARGE($D68:$AB68,8)</f>
        <v>#NUM!</v>
      </c>
      <c r="AN68" s="15" t="e">
        <f t="shared" ref="AN68:AN98" si="44">LARGE($D68:$AB68,9)</f>
        <v>#NUM!</v>
      </c>
      <c r="AO68" s="15" t="e">
        <f t="shared" ref="AO68:AO98" si="45">LARGE($D68:$AB68,10)</f>
        <v>#NUM!</v>
      </c>
      <c r="AP68" s="15" t="e">
        <f t="shared" ref="AP68:AP98" si="46">LARGE($D68:$AB68,11)</f>
        <v>#NUM!</v>
      </c>
      <c r="AQ68" s="15" t="e">
        <f t="shared" ref="AQ68:AQ98" si="47">LARGE($D68:$AB68,12)</f>
        <v>#NUM!</v>
      </c>
      <c r="AR68" s="15" t="e">
        <f t="shared" ref="AR68:AR98" si="48">LARGE($D68:$AB68,13)</f>
        <v>#NUM!</v>
      </c>
      <c r="AS68" s="12" t="s">
        <v>47</v>
      </c>
      <c r="AT68" s="19" t="e">
        <f>VLOOKUP(B68,prot!A:I,9,FALSE)</f>
        <v>#N/A</v>
      </c>
      <c r="AU68" s="9" t="b">
        <f t="shared" ref="AU68:AU98" si="49">ISERROR(AT68)</f>
        <v>1</v>
      </c>
      <c r="AV68" s="8">
        <f t="shared" ref="AV68:AV98" si="50">IF(AU68,0,AT68)</f>
        <v>0</v>
      </c>
    </row>
    <row r="69" spans="1:49" ht="12.75" customHeight="1">
      <c r="A69" s="6"/>
      <c r="B69" s="60" t="s">
        <v>65</v>
      </c>
      <c r="C69" s="61"/>
      <c r="D69" s="18"/>
      <c r="E69" s="37"/>
      <c r="F69" s="37"/>
      <c r="G69" s="18">
        <v>0</v>
      </c>
      <c r="H69" s="18">
        <v>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>
        <f t="shared" ref="AC69:AC92" si="51">SUM(D69:AB69)</f>
        <v>0</v>
      </c>
      <c r="AD69" s="28">
        <f t="shared" ref="AD69:AD92" si="52">SUMIF(AF69:AR69,"&gt;0")</f>
        <v>0</v>
      </c>
      <c r="AE69" s="21"/>
      <c r="AF69" s="15">
        <f t="shared" si="36"/>
        <v>0</v>
      </c>
      <c r="AG69" s="15">
        <f t="shared" si="37"/>
        <v>0</v>
      </c>
      <c r="AH69" s="15" t="e">
        <f t="shared" si="38"/>
        <v>#NUM!</v>
      </c>
      <c r="AI69" s="15" t="e">
        <f t="shared" si="39"/>
        <v>#NUM!</v>
      </c>
      <c r="AJ69" s="15" t="e">
        <f t="shared" si="40"/>
        <v>#NUM!</v>
      </c>
      <c r="AK69" s="15" t="e">
        <f t="shared" si="41"/>
        <v>#NUM!</v>
      </c>
      <c r="AL69" s="15" t="e">
        <f t="shared" si="42"/>
        <v>#NUM!</v>
      </c>
      <c r="AM69" s="15" t="e">
        <f t="shared" si="43"/>
        <v>#NUM!</v>
      </c>
      <c r="AN69" s="15" t="e">
        <f t="shared" si="44"/>
        <v>#NUM!</v>
      </c>
      <c r="AO69" s="15" t="e">
        <f t="shared" si="45"/>
        <v>#NUM!</v>
      </c>
      <c r="AP69" s="15" t="e">
        <f t="shared" si="46"/>
        <v>#NUM!</v>
      </c>
      <c r="AQ69" s="15" t="e">
        <f t="shared" si="47"/>
        <v>#NUM!</v>
      </c>
      <c r="AR69" s="15" t="e">
        <f t="shared" si="48"/>
        <v>#NUM!</v>
      </c>
      <c r="AS69" s="12" t="s">
        <v>47</v>
      </c>
      <c r="AT69" s="19" t="e">
        <f>VLOOKUP(B69,prot!A:I,9,FALSE)</f>
        <v>#N/A</v>
      </c>
      <c r="AU69" s="9" t="b">
        <f t="shared" si="49"/>
        <v>1</v>
      </c>
      <c r="AV69" s="8">
        <f t="shared" si="50"/>
        <v>0</v>
      </c>
    </row>
    <row r="70" spans="1:49" ht="15" customHeight="1">
      <c r="A70" s="6">
        <v>1</v>
      </c>
      <c r="B70" s="1" t="s">
        <v>2</v>
      </c>
      <c r="C70" s="53">
        <v>1951</v>
      </c>
      <c r="D70" s="18">
        <v>952</v>
      </c>
      <c r="E70" s="37">
        <v>1045</v>
      </c>
      <c r="F70" s="37">
        <v>1045</v>
      </c>
      <c r="G70" s="18">
        <v>0</v>
      </c>
      <c r="H70" s="18">
        <v>1045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>
        <f>SUM(D70:AB70)</f>
        <v>4087</v>
      </c>
      <c r="AD70" s="28">
        <f>SUMIF(AF70:AR70,"&gt;0")</f>
        <v>4087</v>
      </c>
      <c r="AE70" s="21" t="str">
        <f t="shared" ref="AE70:AE112" si="53">IF(AV70=0,"",AV70)</f>
        <v/>
      </c>
      <c r="AF70" s="15">
        <f t="shared" si="36"/>
        <v>1045</v>
      </c>
      <c r="AG70" s="15">
        <f t="shared" si="37"/>
        <v>1045</v>
      </c>
      <c r="AH70" s="15">
        <f t="shared" si="38"/>
        <v>1045</v>
      </c>
      <c r="AI70" s="15">
        <f t="shared" si="39"/>
        <v>952</v>
      </c>
      <c r="AJ70" s="15">
        <f t="shared" si="40"/>
        <v>0</v>
      </c>
      <c r="AK70" s="15" t="e">
        <f t="shared" si="41"/>
        <v>#NUM!</v>
      </c>
      <c r="AL70" s="15" t="e">
        <f t="shared" si="42"/>
        <v>#NUM!</v>
      </c>
      <c r="AM70" s="15" t="e">
        <f t="shared" si="43"/>
        <v>#NUM!</v>
      </c>
      <c r="AN70" s="15" t="e">
        <f t="shared" si="44"/>
        <v>#NUM!</v>
      </c>
      <c r="AO70" s="15" t="e">
        <f t="shared" si="45"/>
        <v>#NUM!</v>
      </c>
      <c r="AP70" s="15" t="e">
        <f t="shared" si="46"/>
        <v>#NUM!</v>
      </c>
      <c r="AQ70" s="15" t="e">
        <f t="shared" si="47"/>
        <v>#NUM!</v>
      </c>
      <c r="AR70" s="15" t="e">
        <f t="shared" si="48"/>
        <v>#NUM!</v>
      </c>
      <c r="AS70" s="12" t="s">
        <v>47</v>
      </c>
      <c r="AT70" s="19" t="e">
        <f>VLOOKUP(B70,prot!A:I,9,FALSE)</f>
        <v>#N/A</v>
      </c>
      <c r="AU70" s="9" t="b">
        <f t="shared" si="49"/>
        <v>1</v>
      </c>
      <c r="AV70" s="8">
        <f t="shared" si="50"/>
        <v>0</v>
      </c>
      <c r="AW70" t="e">
        <f>ROUND(#REF!/#REF!*#REF!,0)</f>
        <v>#REF!</v>
      </c>
    </row>
    <row r="71" spans="1:49" ht="13.5" customHeight="1">
      <c r="A71" s="6">
        <v>2</v>
      </c>
      <c r="B71" s="4" t="s">
        <v>4</v>
      </c>
      <c r="C71" s="52">
        <v>1946</v>
      </c>
      <c r="D71" s="18">
        <v>987.0041604754831</v>
      </c>
      <c r="E71" s="18">
        <v>735.06789054381693</v>
      </c>
      <c r="F71" s="18">
        <v>793.96610169491521</v>
      </c>
      <c r="G71" s="18">
        <v>1051.4927258805515</v>
      </c>
      <c r="H71" s="18">
        <v>0</v>
      </c>
      <c r="I71" s="18"/>
      <c r="J71" s="18"/>
      <c r="K71" s="18"/>
      <c r="L71" s="18"/>
      <c r="M71" s="18"/>
      <c r="N71" s="18"/>
      <c r="O71" s="47"/>
      <c r="P71" s="18"/>
      <c r="Q71" s="18"/>
      <c r="R71" s="18"/>
      <c r="S71" s="18"/>
      <c r="T71" s="18"/>
      <c r="U71" s="47"/>
      <c r="V71" s="47"/>
      <c r="W71" s="49"/>
      <c r="X71" s="18"/>
      <c r="Y71" s="18"/>
      <c r="Z71" s="18"/>
      <c r="AA71" s="18"/>
      <c r="AB71" s="18"/>
      <c r="AC71" s="18">
        <f>SUM(D71:AB71)</f>
        <v>3567.5308785947668</v>
      </c>
      <c r="AD71" s="28">
        <f>SUMIF(AF71:AR71,"&gt;0")</f>
        <v>3567.5308785947664</v>
      </c>
      <c r="AE71" s="21" t="str">
        <f t="shared" si="53"/>
        <v/>
      </c>
      <c r="AF71" s="15">
        <f t="shared" si="36"/>
        <v>1051.4927258805515</v>
      </c>
      <c r="AG71" s="15">
        <f t="shared" si="37"/>
        <v>987.0041604754831</v>
      </c>
      <c r="AH71" s="15">
        <f t="shared" si="38"/>
        <v>793.96610169491521</v>
      </c>
      <c r="AI71" s="15">
        <f t="shared" si="39"/>
        <v>735.06789054381693</v>
      </c>
      <c r="AJ71" s="15">
        <f t="shared" si="40"/>
        <v>0</v>
      </c>
      <c r="AK71" s="15" t="e">
        <f t="shared" si="41"/>
        <v>#NUM!</v>
      </c>
      <c r="AL71" s="15" t="e">
        <f t="shared" si="42"/>
        <v>#NUM!</v>
      </c>
      <c r="AM71" s="15" t="e">
        <f t="shared" si="43"/>
        <v>#NUM!</v>
      </c>
      <c r="AN71" s="15" t="e">
        <f t="shared" si="44"/>
        <v>#NUM!</v>
      </c>
      <c r="AO71" s="15" t="e">
        <f t="shared" si="45"/>
        <v>#NUM!</v>
      </c>
      <c r="AP71" s="15" t="e">
        <f t="shared" si="46"/>
        <v>#NUM!</v>
      </c>
      <c r="AQ71" s="15" t="e">
        <f t="shared" si="47"/>
        <v>#NUM!</v>
      </c>
      <c r="AR71" s="15" t="e">
        <f t="shared" si="48"/>
        <v>#NUM!</v>
      </c>
      <c r="AS71" s="12" t="s">
        <v>47</v>
      </c>
      <c r="AT71" s="19" t="e">
        <f>VLOOKUP(B71,prot!A:I,9,FALSE)</f>
        <v>#N/A</v>
      </c>
      <c r="AU71" s="9" t="b">
        <f t="shared" si="49"/>
        <v>1</v>
      </c>
      <c r="AV71" s="8">
        <f t="shared" si="50"/>
        <v>0</v>
      </c>
      <c r="AW71" t="e">
        <f>ROUND(#REF!/#REF!*#REF!,0)</f>
        <v>#REF!</v>
      </c>
    </row>
    <row r="72" spans="1:49" ht="12.75" customHeight="1">
      <c r="A72" s="6">
        <v>3</v>
      </c>
      <c r="B72" s="4" t="s">
        <v>17</v>
      </c>
      <c r="C72" s="52">
        <v>1943</v>
      </c>
      <c r="D72" s="18">
        <v>960.13065049614102</v>
      </c>
      <c r="E72" s="37" t="s">
        <v>68</v>
      </c>
      <c r="F72" s="37" t="s">
        <v>68</v>
      </c>
      <c r="G72" s="18">
        <v>1182</v>
      </c>
      <c r="H72" s="18">
        <v>843.01342123852123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>
        <f>SUM(D72:AB72)</f>
        <v>2985.1440717346622</v>
      </c>
      <c r="AD72" s="28">
        <f>SUMIF(AF72:AR72,"&gt;0")</f>
        <v>2985.1440717346622</v>
      </c>
      <c r="AE72" s="21" t="str">
        <f t="shared" si="53"/>
        <v/>
      </c>
      <c r="AF72" s="15">
        <f t="shared" si="36"/>
        <v>1182</v>
      </c>
      <c r="AG72" s="15">
        <f t="shared" si="37"/>
        <v>960.13065049614102</v>
      </c>
      <c r="AH72" s="15">
        <f t="shared" si="38"/>
        <v>843.01342123852123</v>
      </c>
      <c r="AI72" s="15" t="e">
        <f t="shared" si="39"/>
        <v>#NUM!</v>
      </c>
      <c r="AJ72" s="15" t="e">
        <f t="shared" si="40"/>
        <v>#NUM!</v>
      </c>
      <c r="AK72" s="15" t="e">
        <f t="shared" si="41"/>
        <v>#NUM!</v>
      </c>
      <c r="AL72" s="15" t="e">
        <f t="shared" si="42"/>
        <v>#NUM!</v>
      </c>
      <c r="AM72" s="15" t="e">
        <f t="shared" si="43"/>
        <v>#NUM!</v>
      </c>
      <c r="AN72" s="15" t="e">
        <f t="shared" si="44"/>
        <v>#NUM!</v>
      </c>
      <c r="AO72" s="15" t="e">
        <f t="shared" si="45"/>
        <v>#NUM!</v>
      </c>
      <c r="AP72" s="15" t="e">
        <f t="shared" si="46"/>
        <v>#NUM!</v>
      </c>
      <c r="AQ72" s="15" t="e">
        <f t="shared" si="47"/>
        <v>#NUM!</v>
      </c>
      <c r="AR72" s="15" t="e">
        <f t="shared" si="48"/>
        <v>#NUM!</v>
      </c>
      <c r="AS72" s="12" t="s">
        <v>47</v>
      </c>
      <c r="AT72" s="19" t="e">
        <f>VLOOKUP(B72,prot!A:I,9,FALSE)</f>
        <v>#N/A</v>
      </c>
      <c r="AU72" s="9" t="b">
        <f t="shared" si="49"/>
        <v>1</v>
      </c>
      <c r="AV72" s="8">
        <f t="shared" si="50"/>
        <v>0</v>
      </c>
      <c r="AW72" t="e">
        <f>ROUND(#REF!/#REF!*#REF!,0)</f>
        <v>#REF!</v>
      </c>
    </row>
    <row r="73" spans="1:49" ht="12.75" customHeight="1">
      <c r="A73" s="6">
        <v>4</v>
      </c>
      <c r="B73" s="4" t="s">
        <v>5</v>
      </c>
      <c r="C73" s="52">
        <v>1951</v>
      </c>
      <c r="D73" s="18">
        <v>1045</v>
      </c>
      <c r="E73" s="37">
        <v>934.34710351376975</v>
      </c>
      <c r="F73" s="37">
        <v>938.04694835680743</v>
      </c>
      <c r="G73" s="18">
        <v>0</v>
      </c>
      <c r="H73" s="18">
        <v>0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>
        <f>SUM(D73:AB73)</f>
        <v>2917.3940518705772</v>
      </c>
      <c r="AD73" s="28">
        <f>SUMIF(AF73:AR73,"&gt;0")</f>
        <v>2917.3940518705772</v>
      </c>
      <c r="AE73" s="21" t="str">
        <f t="shared" si="53"/>
        <v/>
      </c>
      <c r="AF73" s="15">
        <f t="shared" si="36"/>
        <v>1045</v>
      </c>
      <c r="AG73" s="15">
        <f t="shared" si="37"/>
        <v>938.04694835680743</v>
      </c>
      <c r="AH73" s="15">
        <f t="shared" si="38"/>
        <v>934.34710351376975</v>
      </c>
      <c r="AI73" s="15">
        <f t="shared" si="39"/>
        <v>0</v>
      </c>
      <c r="AJ73" s="15">
        <f t="shared" si="40"/>
        <v>0</v>
      </c>
      <c r="AK73" s="15" t="e">
        <f t="shared" si="41"/>
        <v>#NUM!</v>
      </c>
      <c r="AL73" s="15" t="e">
        <f t="shared" si="42"/>
        <v>#NUM!</v>
      </c>
      <c r="AM73" s="15" t="e">
        <f t="shared" si="43"/>
        <v>#NUM!</v>
      </c>
      <c r="AN73" s="15" t="e">
        <f t="shared" si="44"/>
        <v>#NUM!</v>
      </c>
      <c r="AO73" s="15" t="e">
        <f t="shared" si="45"/>
        <v>#NUM!</v>
      </c>
      <c r="AP73" s="15" t="e">
        <f t="shared" si="46"/>
        <v>#NUM!</v>
      </c>
      <c r="AQ73" s="15" t="e">
        <f t="shared" si="47"/>
        <v>#NUM!</v>
      </c>
      <c r="AR73" s="15" t="e">
        <f t="shared" si="48"/>
        <v>#NUM!</v>
      </c>
      <c r="AS73" s="12" t="s">
        <v>47</v>
      </c>
      <c r="AT73" s="19" t="e">
        <f>VLOOKUP(B73,prot!A:I,9,FALSE)</f>
        <v>#N/A</v>
      </c>
      <c r="AU73" s="9" t="b">
        <f t="shared" si="49"/>
        <v>1</v>
      </c>
      <c r="AV73" s="8">
        <f t="shared" si="50"/>
        <v>0</v>
      </c>
      <c r="AW73" t="e">
        <f>ROUND(#REF!/#REF!*#REF!,0)</f>
        <v>#REF!</v>
      </c>
    </row>
    <row r="74" spans="1:49">
      <c r="A74" s="6">
        <v>5</v>
      </c>
      <c r="B74" s="4" t="s">
        <v>15</v>
      </c>
      <c r="C74" s="52">
        <v>1946</v>
      </c>
      <c r="D74" s="18" t="s">
        <v>68</v>
      </c>
      <c r="E74" s="37" t="s">
        <v>68</v>
      </c>
      <c r="F74" s="37">
        <v>880.95829926410465</v>
      </c>
      <c r="G74" s="18">
        <v>1088.1533280507131</v>
      </c>
      <c r="H74" s="18">
        <v>726.00659293917488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>
        <f>SUM(D74:AB74)</f>
        <v>2695.1182202539926</v>
      </c>
      <c r="AD74" s="28">
        <f>SUMIF(AF74:AR74,"&gt;0")</f>
        <v>2695.1182202539926</v>
      </c>
      <c r="AE74" s="21" t="str">
        <f t="shared" si="53"/>
        <v/>
      </c>
      <c r="AF74" s="15">
        <f t="shared" si="36"/>
        <v>1088.1533280507131</v>
      </c>
      <c r="AG74" s="15">
        <f t="shared" si="37"/>
        <v>880.95829926410465</v>
      </c>
      <c r="AH74" s="15">
        <f t="shared" si="38"/>
        <v>726.00659293917488</v>
      </c>
      <c r="AI74" s="15" t="e">
        <f t="shared" si="39"/>
        <v>#NUM!</v>
      </c>
      <c r="AJ74" s="15" t="e">
        <f t="shared" si="40"/>
        <v>#NUM!</v>
      </c>
      <c r="AK74" s="15" t="e">
        <f t="shared" si="41"/>
        <v>#NUM!</v>
      </c>
      <c r="AL74" s="15" t="e">
        <f t="shared" si="42"/>
        <v>#NUM!</v>
      </c>
      <c r="AM74" s="15" t="e">
        <f t="shared" si="43"/>
        <v>#NUM!</v>
      </c>
      <c r="AN74" s="15" t="e">
        <f t="shared" si="44"/>
        <v>#NUM!</v>
      </c>
      <c r="AO74" s="15" t="e">
        <f t="shared" si="45"/>
        <v>#NUM!</v>
      </c>
      <c r="AP74" s="15" t="e">
        <f t="shared" si="46"/>
        <v>#NUM!</v>
      </c>
      <c r="AQ74" s="15" t="e">
        <f t="shared" si="47"/>
        <v>#NUM!</v>
      </c>
      <c r="AR74" s="15" t="e">
        <f t="shared" si="48"/>
        <v>#NUM!</v>
      </c>
      <c r="AS74" s="12" t="s">
        <v>47</v>
      </c>
      <c r="AT74" s="19" t="e">
        <f>VLOOKUP(B74,prot!A:I,9,FALSE)</f>
        <v>#N/A</v>
      </c>
      <c r="AU74" s="9" t="b">
        <f t="shared" si="49"/>
        <v>1</v>
      </c>
      <c r="AV74" s="8">
        <f t="shared" si="50"/>
        <v>0</v>
      </c>
      <c r="AW74" t="e">
        <f>ROUND(#REF!/#REF!*#REF!,0)</f>
        <v>#REF!</v>
      </c>
    </row>
    <row r="75" spans="1:49" ht="12.75" customHeight="1">
      <c r="A75" s="6">
        <v>6</v>
      </c>
      <c r="B75" s="4" t="s">
        <v>14</v>
      </c>
      <c r="C75" s="52">
        <v>1952</v>
      </c>
      <c r="D75" s="18">
        <v>863.55903271692739</v>
      </c>
      <c r="E75" s="37" t="s">
        <v>68</v>
      </c>
      <c r="F75" s="37" t="s">
        <v>68</v>
      </c>
      <c r="G75" s="18">
        <v>975.17871017871028</v>
      </c>
      <c r="H75" s="18">
        <v>763.17759295499036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>
        <f>SUM(D75:AB75)</f>
        <v>2601.9153358506283</v>
      </c>
      <c r="AD75" s="28">
        <f>SUMIF(AF75:AR75,"&gt;0")</f>
        <v>2601.9153358506283</v>
      </c>
      <c r="AE75" s="21" t="str">
        <f t="shared" si="53"/>
        <v/>
      </c>
      <c r="AF75" s="15">
        <f t="shared" si="36"/>
        <v>975.17871017871028</v>
      </c>
      <c r="AG75" s="15">
        <f t="shared" si="37"/>
        <v>863.55903271692739</v>
      </c>
      <c r="AH75" s="15">
        <f t="shared" si="38"/>
        <v>763.17759295499036</v>
      </c>
      <c r="AI75" s="15" t="e">
        <f t="shared" si="39"/>
        <v>#NUM!</v>
      </c>
      <c r="AJ75" s="15" t="e">
        <f t="shared" si="40"/>
        <v>#NUM!</v>
      </c>
      <c r="AK75" s="15" t="e">
        <f t="shared" si="41"/>
        <v>#NUM!</v>
      </c>
      <c r="AL75" s="15" t="e">
        <f t="shared" si="42"/>
        <v>#NUM!</v>
      </c>
      <c r="AM75" s="15" t="e">
        <f t="shared" si="43"/>
        <v>#NUM!</v>
      </c>
      <c r="AN75" s="15" t="e">
        <f t="shared" si="44"/>
        <v>#NUM!</v>
      </c>
      <c r="AO75" s="15" t="e">
        <f t="shared" si="45"/>
        <v>#NUM!</v>
      </c>
      <c r="AP75" s="15" t="e">
        <f t="shared" si="46"/>
        <v>#NUM!</v>
      </c>
      <c r="AQ75" s="15" t="e">
        <f t="shared" si="47"/>
        <v>#NUM!</v>
      </c>
      <c r="AR75" s="15" t="e">
        <f t="shared" si="48"/>
        <v>#NUM!</v>
      </c>
      <c r="AS75" s="12" t="s">
        <v>47</v>
      </c>
      <c r="AT75" s="19" t="e">
        <f>VLOOKUP(B75,prot!A:I,9,FALSE)</f>
        <v>#N/A</v>
      </c>
      <c r="AU75" s="9" t="b">
        <f t="shared" si="49"/>
        <v>1</v>
      </c>
      <c r="AV75" s="8">
        <f t="shared" si="50"/>
        <v>0</v>
      </c>
      <c r="AW75" t="e">
        <f>ROUND(#REF!/#REF!*#REF!,0)</f>
        <v>#REF!</v>
      </c>
    </row>
    <row r="76" spans="1:49" ht="12.75" customHeight="1">
      <c r="A76" s="6">
        <v>7</v>
      </c>
      <c r="B76" s="4" t="s">
        <v>86</v>
      </c>
      <c r="C76" s="52">
        <v>1948</v>
      </c>
      <c r="D76" s="18">
        <v>1049.8927640156453</v>
      </c>
      <c r="E76" s="37" t="s">
        <v>68</v>
      </c>
      <c r="F76" s="37" t="s">
        <v>68</v>
      </c>
      <c r="G76" s="18">
        <v>0</v>
      </c>
      <c r="H76" s="18">
        <v>0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>
        <f>SUM(D76:AB76)</f>
        <v>1049.8927640156453</v>
      </c>
      <c r="AD76" s="28">
        <f>SUMIF(AF76:AR76,"&gt;0")</f>
        <v>1049.8927640156453</v>
      </c>
      <c r="AE76" s="21" t="str">
        <f t="shared" si="53"/>
        <v/>
      </c>
      <c r="AF76" s="15">
        <f t="shared" si="36"/>
        <v>1049.8927640156453</v>
      </c>
      <c r="AG76" s="15">
        <f t="shared" si="37"/>
        <v>0</v>
      </c>
      <c r="AH76" s="15">
        <f t="shared" si="38"/>
        <v>0</v>
      </c>
      <c r="AI76" s="15" t="e">
        <f t="shared" si="39"/>
        <v>#NUM!</v>
      </c>
      <c r="AJ76" s="15" t="e">
        <f t="shared" si="40"/>
        <v>#NUM!</v>
      </c>
      <c r="AK76" s="15" t="e">
        <f t="shared" si="41"/>
        <v>#NUM!</v>
      </c>
      <c r="AL76" s="15" t="e">
        <f t="shared" si="42"/>
        <v>#NUM!</v>
      </c>
      <c r="AM76" s="15" t="e">
        <f t="shared" si="43"/>
        <v>#NUM!</v>
      </c>
      <c r="AN76" s="15" t="e">
        <f t="shared" si="44"/>
        <v>#NUM!</v>
      </c>
      <c r="AO76" s="15" t="e">
        <f t="shared" si="45"/>
        <v>#NUM!</v>
      </c>
      <c r="AP76" s="15" t="e">
        <f t="shared" si="46"/>
        <v>#NUM!</v>
      </c>
      <c r="AQ76" s="15" t="e">
        <f t="shared" si="47"/>
        <v>#NUM!</v>
      </c>
      <c r="AR76" s="15" t="e">
        <f t="shared" si="48"/>
        <v>#NUM!</v>
      </c>
      <c r="AS76" s="12" t="s">
        <v>47</v>
      </c>
      <c r="AT76" s="19" t="e">
        <f>VLOOKUP(B76,prot!A:I,9,FALSE)</f>
        <v>#N/A</v>
      </c>
      <c r="AU76" s="9" t="b">
        <f t="shared" si="49"/>
        <v>1</v>
      </c>
      <c r="AV76" s="8">
        <f t="shared" si="50"/>
        <v>0</v>
      </c>
      <c r="AW76" t="e">
        <f>ROUND(#REF!/#REF!*#REF!,0)</f>
        <v>#REF!</v>
      </c>
    </row>
    <row r="77" spans="1:49" ht="12.75" customHeight="1">
      <c r="A77" s="6">
        <v>8</v>
      </c>
      <c r="B77" s="4" t="s">
        <v>46</v>
      </c>
      <c r="C77" s="53">
        <v>1953</v>
      </c>
      <c r="D77" s="18">
        <v>797.01705302424728</v>
      </c>
      <c r="E77" s="37" t="s">
        <v>68</v>
      </c>
      <c r="F77" s="37" t="s">
        <v>68</v>
      </c>
      <c r="G77" s="18">
        <v>0</v>
      </c>
      <c r="H77" s="18">
        <v>0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>
        <f>SUM(D77:AB77)</f>
        <v>797.01705302424728</v>
      </c>
      <c r="AD77" s="28">
        <f>SUMIF(AF77:AR77,"&gt;0")</f>
        <v>797.01705302424728</v>
      </c>
      <c r="AE77" s="21" t="str">
        <f t="shared" si="53"/>
        <v/>
      </c>
      <c r="AF77" s="15">
        <f t="shared" si="36"/>
        <v>797.01705302424728</v>
      </c>
      <c r="AG77" s="15">
        <f t="shared" si="37"/>
        <v>0</v>
      </c>
      <c r="AH77" s="15">
        <f t="shared" si="38"/>
        <v>0</v>
      </c>
      <c r="AI77" s="15" t="e">
        <f t="shared" si="39"/>
        <v>#NUM!</v>
      </c>
      <c r="AJ77" s="15" t="e">
        <f t="shared" si="40"/>
        <v>#NUM!</v>
      </c>
      <c r="AK77" s="15" t="e">
        <f t="shared" si="41"/>
        <v>#NUM!</v>
      </c>
      <c r="AL77" s="15" t="e">
        <f t="shared" si="42"/>
        <v>#NUM!</v>
      </c>
      <c r="AM77" s="15" t="e">
        <f t="shared" si="43"/>
        <v>#NUM!</v>
      </c>
      <c r="AN77" s="15" t="e">
        <f t="shared" si="44"/>
        <v>#NUM!</v>
      </c>
      <c r="AO77" s="15" t="e">
        <f t="shared" si="45"/>
        <v>#NUM!</v>
      </c>
      <c r="AP77" s="15" t="e">
        <f t="shared" si="46"/>
        <v>#NUM!</v>
      </c>
      <c r="AQ77" s="15" t="e">
        <f t="shared" si="47"/>
        <v>#NUM!</v>
      </c>
      <c r="AR77" s="15" t="e">
        <f t="shared" si="48"/>
        <v>#NUM!</v>
      </c>
      <c r="AS77" s="12" t="s">
        <v>47</v>
      </c>
      <c r="AT77" s="19" t="e">
        <f>VLOOKUP(B77,prot!A:I,9,FALSE)</f>
        <v>#N/A</v>
      </c>
      <c r="AU77" s="9" t="b">
        <f t="shared" si="49"/>
        <v>1</v>
      </c>
      <c r="AV77" s="8">
        <f t="shared" si="50"/>
        <v>0</v>
      </c>
      <c r="AW77" t="e">
        <f>ROUND(#REF!/#REF!*#REF!,0)</f>
        <v>#REF!</v>
      </c>
    </row>
    <row r="78" spans="1:49" ht="12.75" hidden="1" customHeight="1">
      <c r="A78" s="6">
        <v>9</v>
      </c>
      <c r="B78" s="4" t="s">
        <v>96</v>
      </c>
      <c r="C78" s="52">
        <v>1944</v>
      </c>
      <c r="D78" s="18" t="s">
        <v>68</v>
      </c>
      <c r="E78" s="37" t="s">
        <v>68</v>
      </c>
      <c r="F78" s="37" t="s">
        <v>68</v>
      </c>
      <c r="G78" s="18">
        <v>0</v>
      </c>
      <c r="H78" s="18">
        <v>0</v>
      </c>
      <c r="I78" s="18"/>
      <c r="J78" s="18"/>
      <c r="K78" s="18"/>
      <c r="L78" s="18"/>
      <c r="M78" s="18"/>
      <c r="N78" s="18"/>
      <c r="O78" s="47"/>
      <c r="P78" s="18"/>
      <c r="Q78" s="18"/>
      <c r="R78" s="18"/>
      <c r="S78" s="18"/>
      <c r="T78" s="18"/>
      <c r="U78" s="18"/>
      <c r="V78" s="49"/>
      <c r="W78" s="49"/>
      <c r="X78" s="18"/>
      <c r="Y78" s="18"/>
      <c r="Z78" s="18"/>
      <c r="AA78" s="18"/>
      <c r="AB78" s="18"/>
      <c r="AC78" s="18">
        <f>SUM(D78:AB78)</f>
        <v>0</v>
      </c>
      <c r="AD78" s="28">
        <f>SUMIF(AF78:AR78,"&gt;0")</f>
        <v>0</v>
      </c>
      <c r="AE78" s="21" t="str">
        <f t="shared" si="53"/>
        <v/>
      </c>
      <c r="AF78" s="15">
        <f t="shared" si="36"/>
        <v>0</v>
      </c>
      <c r="AG78" s="15">
        <f t="shared" si="37"/>
        <v>0</v>
      </c>
      <c r="AH78" s="15" t="e">
        <f t="shared" si="38"/>
        <v>#NUM!</v>
      </c>
      <c r="AI78" s="15" t="e">
        <f t="shared" si="39"/>
        <v>#NUM!</v>
      </c>
      <c r="AJ78" s="15" t="e">
        <f t="shared" si="40"/>
        <v>#NUM!</v>
      </c>
      <c r="AK78" s="15" t="e">
        <f t="shared" si="41"/>
        <v>#NUM!</v>
      </c>
      <c r="AL78" s="15" t="e">
        <f t="shared" si="42"/>
        <v>#NUM!</v>
      </c>
      <c r="AM78" s="15" t="e">
        <f t="shared" si="43"/>
        <v>#NUM!</v>
      </c>
      <c r="AN78" s="15" t="e">
        <f t="shared" si="44"/>
        <v>#NUM!</v>
      </c>
      <c r="AO78" s="15" t="e">
        <f t="shared" si="45"/>
        <v>#NUM!</v>
      </c>
      <c r="AP78" s="15" t="e">
        <f t="shared" si="46"/>
        <v>#NUM!</v>
      </c>
      <c r="AQ78" s="15" t="e">
        <f t="shared" si="47"/>
        <v>#NUM!</v>
      </c>
      <c r="AR78" s="15" t="e">
        <f t="shared" si="48"/>
        <v>#NUM!</v>
      </c>
      <c r="AS78" s="12" t="s">
        <v>47</v>
      </c>
      <c r="AT78" s="19" t="e">
        <f>VLOOKUP(B78,prot!A:I,9,FALSE)</f>
        <v>#N/A</v>
      </c>
      <c r="AU78" s="9" t="b">
        <f t="shared" si="49"/>
        <v>1</v>
      </c>
      <c r="AV78" s="8">
        <f t="shared" si="50"/>
        <v>0</v>
      </c>
      <c r="AW78" t="e">
        <f>ROUND(#REF!/#REF!*#REF!,0)</f>
        <v>#REF!</v>
      </c>
    </row>
    <row r="79" spans="1:49" ht="12.75" hidden="1" customHeight="1">
      <c r="A79" s="6">
        <v>10</v>
      </c>
      <c r="B79" s="4" t="s">
        <v>30</v>
      </c>
      <c r="C79" s="52">
        <v>1946</v>
      </c>
      <c r="D79" s="18" t="s">
        <v>68</v>
      </c>
      <c r="E79" s="37" t="s">
        <v>68</v>
      </c>
      <c r="F79" s="37" t="s">
        <v>68</v>
      </c>
      <c r="G79" s="18">
        <v>0</v>
      </c>
      <c r="H79" s="18">
        <v>0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>
        <f>SUM(D79:AB79)</f>
        <v>0</v>
      </c>
      <c r="AD79" s="28">
        <f>SUMIF(AF79:AR79,"&gt;0")</f>
        <v>0</v>
      </c>
      <c r="AE79" s="21" t="str">
        <f t="shared" si="53"/>
        <v/>
      </c>
      <c r="AF79" s="15">
        <f t="shared" si="36"/>
        <v>0</v>
      </c>
      <c r="AG79" s="15">
        <f t="shared" si="37"/>
        <v>0</v>
      </c>
      <c r="AH79" s="15" t="e">
        <f t="shared" si="38"/>
        <v>#NUM!</v>
      </c>
      <c r="AI79" s="15" t="e">
        <f t="shared" si="39"/>
        <v>#NUM!</v>
      </c>
      <c r="AJ79" s="15" t="e">
        <f t="shared" si="40"/>
        <v>#NUM!</v>
      </c>
      <c r="AK79" s="15" t="e">
        <f t="shared" si="41"/>
        <v>#NUM!</v>
      </c>
      <c r="AL79" s="15" t="e">
        <f t="shared" si="42"/>
        <v>#NUM!</v>
      </c>
      <c r="AM79" s="15" t="e">
        <f t="shared" si="43"/>
        <v>#NUM!</v>
      </c>
      <c r="AN79" s="15" t="e">
        <f t="shared" si="44"/>
        <v>#NUM!</v>
      </c>
      <c r="AO79" s="15" t="e">
        <f t="shared" si="45"/>
        <v>#NUM!</v>
      </c>
      <c r="AP79" s="15" t="e">
        <f t="shared" si="46"/>
        <v>#NUM!</v>
      </c>
      <c r="AQ79" s="15" t="e">
        <f t="shared" si="47"/>
        <v>#NUM!</v>
      </c>
      <c r="AR79" s="15" t="e">
        <f t="shared" si="48"/>
        <v>#NUM!</v>
      </c>
      <c r="AS79" s="12" t="s">
        <v>47</v>
      </c>
      <c r="AT79" s="19" t="e">
        <f>VLOOKUP(B79,prot!A:I,9,FALSE)</f>
        <v>#N/A</v>
      </c>
      <c r="AU79" s="9" t="b">
        <f t="shared" si="49"/>
        <v>1</v>
      </c>
      <c r="AV79" s="8">
        <f t="shared" si="50"/>
        <v>0</v>
      </c>
    </row>
    <row r="80" spans="1:49" ht="12.75" hidden="1" customHeight="1">
      <c r="A80" s="6">
        <v>11</v>
      </c>
      <c r="B80" s="4" t="s">
        <v>88</v>
      </c>
      <c r="C80" s="52">
        <v>1950</v>
      </c>
      <c r="D80" s="18" t="s">
        <v>68</v>
      </c>
      <c r="E80" s="37" t="s">
        <v>68</v>
      </c>
      <c r="F80" s="37" t="s">
        <v>68</v>
      </c>
      <c r="G80" s="18">
        <v>0</v>
      </c>
      <c r="H80" s="18">
        <v>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>
        <f>SUM(D80:AB80)</f>
        <v>0</v>
      </c>
      <c r="AD80" s="28">
        <f>SUMIF(AF80:AR80,"&gt;0")</f>
        <v>0</v>
      </c>
      <c r="AE80" s="21" t="str">
        <f t="shared" si="53"/>
        <v/>
      </c>
      <c r="AF80" s="15">
        <f t="shared" si="36"/>
        <v>0</v>
      </c>
      <c r="AG80" s="15">
        <f t="shared" si="37"/>
        <v>0</v>
      </c>
      <c r="AH80" s="15" t="e">
        <f t="shared" si="38"/>
        <v>#NUM!</v>
      </c>
      <c r="AI80" s="15" t="e">
        <f t="shared" si="39"/>
        <v>#NUM!</v>
      </c>
      <c r="AJ80" s="15" t="e">
        <f t="shared" si="40"/>
        <v>#NUM!</v>
      </c>
      <c r="AK80" s="15" t="e">
        <f t="shared" si="41"/>
        <v>#NUM!</v>
      </c>
      <c r="AL80" s="15" t="e">
        <f t="shared" si="42"/>
        <v>#NUM!</v>
      </c>
      <c r="AM80" s="15" t="e">
        <f t="shared" si="43"/>
        <v>#NUM!</v>
      </c>
      <c r="AN80" s="15" t="e">
        <f t="shared" si="44"/>
        <v>#NUM!</v>
      </c>
      <c r="AO80" s="15" t="e">
        <f t="shared" si="45"/>
        <v>#NUM!</v>
      </c>
      <c r="AP80" s="15" t="e">
        <f t="shared" si="46"/>
        <v>#NUM!</v>
      </c>
      <c r="AQ80" s="15" t="e">
        <f t="shared" si="47"/>
        <v>#NUM!</v>
      </c>
      <c r="AR80" s="15" t="e">
        <f t="shared" si="48"/>
        <v>#NUM!</v>
      </c>
      <c r="AS80" s="12" t="s">
        <v>47</v>
      </c>
      <c r="AT80" s="19" t="e">
        <f>VLOOKUP(B80,prot!A:I,9,FALSE)</f>
        <v>#N/A</v>
      </c>
      <c r="AU80" s="9" t="b">
        <f t="shared" si="49"/>
        <v>1</v>
      </c>
      <c r="AV80" s="8">
        <f t="shared" si="50"/>
        <v>0</v>
      </c>
    </row>
    <row r="81" spans="1:49" ht="12.75" hidden="1" customHeight="1">
      <c r="A81" s="6">
        <v>12</v>
      </c>
      <c r="B81" s="4" t="s">
        <v>79</v>
      </c>
      <c r="C81" s="52">
        <v>1944</v>
      </c>
      <c r="D81" s="18" t="s">
        <v>68</v>
      </c>
      <c r="E81" s="37" t="s">
        <v>68</v>
      </c>
      <c r="F81" s="37" t="s">
        <v>68</v>
      </c>
      <c r="G81" s="18">
        <v>0</v>
      </c>
      <c r="H81" s="18">
        <v>0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>
        <f>SUM(D81:AB81)</f>
        <v>0</v>
      </c>
      <c r="AD81" s="28">
        <f>SUMIF(AF81:AR81,"&gt;0")</f>
        <v>0</v>
      </c>
      <c r="AE81" s="21" t="str">
        <f t="shared" si="53"/>
        <v/>
      </c>
      <c r="AF81" s="15">
        <f t="shared" si="36"/>
        <v>0</v>
      </c>
      <c r="AG81" s="15">
        <f t="shared" si="37"/>
        <v>0</v>
      </c>
      <c r="AH81" s="15" t="e">
        <f t="shared" si="38"/>
        <v>#NUM!</v>
      </c>
      <c r="AI81" s="15" t="e">
        <f t="shared" si="39"/>
        <v>#NUM!</v>
      </c>
      <c r="AJ81" s="15" t="e">
        <f t="shared" si="40"/>
        <v>#NUM!</v>
      </c>
      <c r="AK81" s="15" t="e">
        <f t="shared" si="41"/>
        <v>#NUM!</v>
      </c>
      <c r="AL81" s="15" t="e">
        <f t="shared" si="42"/>
        <v>#NUM!</v>
      </c>
      <c r="AM81" s="15" t="e">
        <f t="shared" si="43"/>
        <v>#NUM!</v>
      </c>
      <c r="AN81" s="15" t="e">
        <f t="shared" si="44"/>
        <v>#NUM!</v>
      </c>
      <c r="AO81" s="15" t="e">
        <f t="shared" si="45"/>
        <v>#NUM!</v>
      </c>
      <c r="AP81" s="15" t="e">
        <f t="shared" si="46"/>
        <v>#NUM!</v>
      </c>
      <c r="AQ81" s="15" t="e">
        <f t="shared" si="47"/>
        <v>#NUM!</v>
      </c>
      <c r="AR81" s="15" t="e">
        <f t="shared" si="48"/>
        <v>#NUM!</v>
      </c>
      <c r="AS81" s="12" t="s">
        <v>47</v>
      </c>
      <c r="AT81" s="19" t="e">
        <f>VLOOKUP(B81,prot!A:I,9,FALSE)</f>
        <v>#N/A</v>
      </c>
      <c r="AU81" s="9" t="b">
        <f t="shared" si="49"/>
        <v>1</v>
      </c>
      <c r="AV81" s="8">
        <f t="shared" si="50"/>
        <v>0</v>
      </c>
    </row>
    <row r="82" spans="1:49" ht="12.75" hidden="1" customHeight="1">
      <c r="A82" s="6">
        <v>13</v>
      </c>
      <c r="B82" s="4" t="s">
        <v>70</v>
      </c>
      <c r="C82" s="52">
        <v>1951</v>
      </c>
      <c r="D82" s="18" t="s">
        <v>68</v>
      </c>
      <c r="E82" s="37" t="s">
        <v>68</v>
      </c>
      <c r="F82" s="37" t="s">
        <v>68</v>
      </c>
      <c r="G82" s="18">
        <v>0</v>
      </c>
      <c r="H82" s="18">
        <v>0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>
        <f>SUM(D82:AB82)</f>
        <v>0</v>
      </c>
      <c r="AD82" s="28">
        <f>SUMIF(AF82:AR82,"&gt;0")</f>
        <v>0</v>
      </c>
      <c r="AE82" s="21" t="str">
        <f t="shared" si="53"/>
        <v/>
      </c>
      <c r="AF82" s="15">
        <f t="shared" si="36"/>
        <v>0</v>
      </c>
      <c r="AG82" s="15">
        <f t="shared" si="37"/>
        <v>0</v>
      </c>
      <c r="AH82" s="15" t="e">
        <f t="shared" si="38"/>
        <v>#NUM!</v>
      </c>
      <c r="AI82" s="15" t="e">
        <f t="shared" si="39"/>
        <v>#NUM!</v>
      </c>
      <c r="AJ82" s="15" t="e">
        <f t="shared" si="40"/>
        <v>#NUM!</v>
      </c>
      <c r="AK82" s="15" t="e">
        <f t="shared" si="41"/>
        <v>#NUM!</v>
      </c>
      <c r="AL82" s="15" t="e">
        <f t="shared" si="42"/>
        <v>#NUM!</v>
      </c>
      <c r="AM82" s="15" t="e">
        <f t="shared" si="43"/>
        <v>#NUM!</v>
      </c>
      <c r="AN82" s="15" t="e">
        <f t="shared" si="44"/>
        <v>#NUM!</v>
      </c>
      <c r="AO82" s="15" t="e">
        <f t="shared" si="45"/>
        <v>#NUM!</v>
      </c>
      <c r="AP82" s="15" t="e">
        <f t="shared" si="46"/>
        <v>#NUM!</v>
      </c>
      <c r="AQ82" s="15" t="e">
        <f t="shared" si="47"/>
        <v>#NUM!</v>
      </c>
      <c r="AR82" s="15" t="e">
        <f t="shared" si="48"/>
        <v>#NUM!</v>
      </c>
      <c r="AS82" s="12" t="s">
        <v>47</v>
      </c>
      <c r="AT82" s="19" t="e">
        <f>VLOOKUP(B82,prot!A:I,9,FALSE)</f>
        <v>#N/A</v>
      </c>
      <c r="AU82" s="9" t="b">
        <f t="shared" si="49"/>
        <v>1</v>
      </c>
      <c r="AV82" s="8">
        <f t="shared" si="50"/>
        <v>0</v>
      </c>
    </row>
    <row r="83" spans="1:49" ht="12.75" hidden="1" customHeight="1">
      <c r="A83" s="6">
        <v>14</v>
      </c>
      <c r="B83" s="4" t="s">
        <v>97</v>
      </c>
      <c r="C83" s="52">
        <v>1946</v>
      </c>
      <c r="D83" s="18" t="s">
        <v>68</v>
      </c>
      <c r="E83" s="37" t="s">
        <v>68</v>
      </c>
      <c r="F83" s="37" t="s">
        <v>68</v>
      </c>
      <c r="G83" s="18">
        <v>0</v>
      </c>
      <c r="H83" s="18">
        <v>0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>
        <f>SUM(D83:AB83)</f>
        <v>0</v>
      </c>
      <c r="AD83" s="28">
        <f>SUMIF(AF83:AR83,"&gt;0")</f>
        <v>0</v>
      </c>
      <c r="AE83" s="21" t="str">
        <f t="shared" si="53"/>
        <v/>
      </c>
      <c r="AF83" s="15">
        <f t="shared" si="36"/>
        <v>0</v>
      </c>
      <c r="AG83" s="15">
        <f t="shared" si="37"/>
        <v>0</v>
      </c>
      <c r="AH83" s="15" t="e">
        <f t="shared" si="38"/>
        <v>#NUM!</v>
      </c>
      <c r="AI83" s="15" t="e">
        <f t="shared" si="39"/>
        <v>#NUM!</v>
      </c>
      <c r="AJ83" s="15" t="e">
        <f t="shared" si="40"/>
        <v>#NUM!</v>
      </c>
      <c r="AK83" s="15" t="e">
        <f t="shared" si="41"/>
        <v>#NUM!</v>
      </c>
      <c r="AL83" s="15" t="e">
        <f t="shared" si="42"/>
        <v>#NUM!</v>
      </c>
      <c r="AM83" s="15" t="e">
        <f t="shared" si="43"/>
        <v>#NUM!</v>
      </c>
      <c r="AN83" s="15" t="e">
        <f t="shared" si="44"/>
        <v>#NUM!</v>
      </c>
      <c r="AO83" s="15" t="e">
        <f t="shared" si="45"/>
        <v>#NUM!</v>
      </c>
      <c r="AP83" s="15" t="e">
        <f t="shared" si="46"/>
        <v>#NUM!</v>
      </c>
      <c r="AQ83" s="15" t="e">
        <f t="shared" si="47"/>
        <v>#NUM!</v>
      </c>
      <c r="AR83" s="15" t="e">
        <f t="shared" si="48"/>
        <v>#NUM!</v>
      </c>
      <c r="AS83" s="12" t="s">
        <v>47</v>
      </c>
      <c r="AT83" s="19" t="e">
        <f>VLOOKUP(B83,prot!A:I,9,FALSE)</f>
        <v>#N/A</v>
      </c>
      <c r="AU83" s="9" t="b">
        <f t="shared" si="49"/>
        <v>1</v>
      </c>
      <c r="AV83" s="8">
        <f t="shared" si="50"/>
        <v>0</v>
      </c>
    </row>
    <row r="84" spans="1:49" hidden="1">
      <c r="A84" s="6">
        <v>15</v>
      </c>
      <c r="B84" s="1" t="s">
        <v>144</v>
      </c>
      <c r="C84" s="53">
        <v>1952</v>
      </c>
      <c r="D84" s="18" t="s">
        <v>68</v>
      </c>
      <c r="E84" s="4" t="s">
        <v>68</v>
      </c>
      <c r="F84" s="37" t="s">
        <v>68</v>
      </c>
      <c r="G84" s="18">
        <v>0</v>
      </c>
      <c r="H84" s="18">
        <v>0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>
        <f>SUM(D84:AB84)</f>
        <v>0</v>
      </c>
      <c r="AD84" s="28">
        <f>SUMIF(AF84:AR84,"&gt;0")</f>
        <v>0</v>
      </c>
      <c r="AE84" s="21" t="str">
        <f t="shared" si="53"/>
        <v/>
      </c>
      <c r="AF84" s="15">
        <f t="shared" si="36"/>
        <v>0</v>
      </c>
      <c r="AG84" s="15">
        <f t="shared" si="37"/>
        <v>0</v>
      </c>
      <c r="AH84" s="15" t="e">
        <f t="shared" si="38"/>
        <v>#NUM!</v>
      </c>
      <c r="AI84" s="15" t="e">
        <f t="shared" si="39"/>
        <v>#NUM!</v>
      </c>
      <c r="AJ84" s="15" t="e">
        <f t="shared" si="40"/>
        <v>#NUM!</v>
      </c>
      <c r="AK84" s="15" t="e">
        <f t="shared" si="41"/>
        <v>#NUM!</v>
      </c>
      <c r="AL84" s="15" t="e">
        <f t="shared" si="42"/>
        <v>#NUM!</v>
      </c>
      <c r="AM84" s="15" t="e">
        <f t="shared" si="43"/>
        <v>#NUM!</v>
      </c>
      <c r="AN84" s="15" t="e">
        <f t="shared" si="44"/>
        <v>#NUM!</v>
      </c>
      <c r="AO84" s="15" t="e">
        <f t="shared" si="45"/>
        <v>#NUM!</v>
      </c>
      <c r="AP84" s="15" t="e">
        <f t="shared" si="46"/>
        <v>#NUM!</v>
      </c>
      <c r="AQ84" s="15" t="e">
        <f t="shared" si="47"/>
        <v>#NUM!</v>
      </c>
      <c r="AR84" s="15" t="e">
        <f t="shared" si="48"/>
        <v>#NUM!</v>
      </c>
      <c r="AS84" s="12" t="s">
        <v>47</v>
      </c>
      <c r="AT84" s="19" t="e">
        <f>VLOOKUP(B84,prot!A:I,9,FALSE)</f>
        <v>#N/A</v>
      </c>
      <c r="AU84" s="9" t="b">
        <f t="shared" si="49"/>
        <v>1</v>
      </c>
      <c r="AV84" s="8">
        <f t="shared" si="50"/>
        <v>0</v>
      </c>
    </row>
    <row r="85" spans="1:49" ht="12.75" hidden="1" customHeight="1">
      <c r="A85" s="6">
        <v>16</v>
      </c>
      <c r="B85" s="4" t="s">
        <v>34</v>
      </c>
      <c r="C85" s="52">
        <v>1938</v>
      </c>
      <c r="D85" s="18" t="s">
        <v>68</v>
      </c>
      <c r="E85" s="37" t="s">
        <v>68</v>
      </c>
      <c r="F85" s="37" t="s">
        <v>68</v>
      </c>
      <c r="G85" s="18">
        <v>0</v>
      </c>
      <c r="H85" s="18">
        <v>0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>
        <f>SUM(D85:AB85)</f>
        <v>0</v>
      </c>
      <c r="AD85" s="28">
        <f>SUMIF(AF85:AR85,"&gt;0")</f>
        <v>0</v>
      </c>
      <c r="AE85" s="21" t="str">
        <f t="shared" si="53"/>
        <v/>
      </c>
      <c r="AF85" s="15">
        <f t="shared" si="36"/>
        <v>0</v>
      </c>
      <c r="AG85" s="15">
        <f t="shared" si="37"/>
        <v>0</v>
      </c>
      <c r="AH85" s="15" t="e">
        <f t="shared" si="38"/>
        <v>#NUM!</v>
      </c>
      <c r="AI85" s="15" t="e">
        <f t="shared" si="39"/>
        <v>#NUM!</v>
      </c>
      <c r="AJ85" s="15" t="e">
        <f t="shared" si="40"/>
        <v>#NUM!</v>
      </c>
      <c r="AK85" s="15" t="e">
        <f t="shared" si="41"/>
        <v>#NUM!</v>
      </c>
      <c r="AL85" s="15" t="e">
        <f t="shared" si="42"/>
        <v>#NUM!</v>
      </c>
      <c r="AM85" s="15" t="e">
        <f t="shared" si="43"/>
        <v>#NUM!</v>
      </c>
      <c r="AN85" s="15" t="e">
        <f t="shared" si="44"/>
        <v>#NUM!</v>
      </c>
      <c r="AO85" s="15" t="e">
        <f t="shared" si="45"/>
        <v>#NUM!</v>
      </c>
      <c r="AP85" s="15" t="e">
        <f t="shared" si="46"/>
        <v>#NUM!</v>
      </c>
      <c r="AQ85" s="15" t="e">
        <f t="shared" si="47"/>
        <v>#NUM!</v>
      </c>
      <c r="AR85" s="15" t="e">
        <f t="shared" si="48"/>
        <v>#NUM!</v>
      </c>
      <c r="AS85" s="12" t="s">
        <v>47</v>
      </c>
      <c r="AT85" s="19" t="e">
        <f>VLOOKUP(B85,prot!A:I,9,FALSE)</f>
        <v>#N/A</v>
      </c>
      <c r="AU85" s="9" t="b">
        <f t="shared" si="49"/>
        <v>1</v>
      </c>
      <c r="AV85" s="8">
        <f t="shared" si="50"/>
        <v>0</v>
      </c>
      <c r="AW85" t="e">
        <f>ROUND(#REF!/#REF!*#REF!,0)</f>
        <v>#REF!</v>
      </c>
    </row>
    <row r="86" spans="1:49" ht="12.75" hidden="1" customHeight="1">
      <c r="A86" s="6">
        <v>17</v>
      </c>
      <c r="B86" s="4" t="s">
        <v>38</v>
      </c>
      <c r="C86" s="52">
        <v>1945</v>
      </c>
      <c r="D86" s="18" t="s">
        <v>68</v>
      </c>
      <c r="E86" s="37" t="s">
        <v>68</v>
      </c>
      <c r="F86" s="37" t="s">
        <v>68</v>
      </c>
      <c r="G86" s="18">
        <v>0</v>
      </c>
      <c r="H86" s="18">
        <v>0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>
        <f>SUM(D86:AB86)</f>
        <v>0</v>
      </c>
      <c r="AD86" s="28">
        <f>SUMIF(AF86:AR86,"&gt;0")</f>
        <v>0</v>
      </c>
      <c r="AE86" s="21" t="str">
        <f t="shared" si="53"/>
        <v/>
      </c>
      <c r="AF86" s="15">
        <f t="shared" si="36"/>
        <v>0</v>
      </c>
      <c r="AG86" s="15">
        <f t="shared" si="37"/>
        <v>0</v>
      </c>
      <c r="AH86" s="15" t="e">
        <f t="shared" si="38"/>
        <v>#NUM!</v>
      </c>
      <c r="AI86" s="15" t="e">
        <f t="shared" si="39"/>
        <v>#NUM!</v>
      </c>
      <c r="AJ86" s="15" t="e">
        <f t="shared" si="40"/>
        <v>#NUM!</v>
      </c>
      <c r="AK86" s="15" t="e">
        <f t="shared" si="41"/>
        <v>#NUM!</v>
      </c>
      <c r="AL86" s="15" t="e">
        <f t="shared" si="42"/>
        <v>#NUM!</v>
      </c>
      <c r="AM86" s="15" t="e">
        <f t="shared" si="43"/>
        <v>#NUM!</v>
      </c>
      <c r="AN86" s="15" t="e">
        <f t="shared" si="44"/>
        <v>#NUM!</v>
      </c>
      <c r="AO86" s="15" t="e">
        <f t="shared" si="45"/>
        <v>#NUM!</v>
      </c>
      <c r="AP86" s="15" t="e">
        <f t="shared" si="46"/>
        <v>#NUM!</v>
      </c>
      <c r="AQ86" s="15" t="e">
        <f t="shared" si="47"/>
        <v>#NUM!</v>
      </c>
      <c r="AR86" s="15" t="e">
        <f t="shared" si="48"/>
        <v>#NUM!</v>
      </c>
      <c r="AS86" s="12" t="s">
        <v>47</v>
      </c>
      <c r="AT86" s="19" t="e">
        <f>VLOOKUP(B86,prot!A:I,9,FALSE)</f>
        <v>#N/A</v>
      </c>
      <c r="AU86" s="9" t="b">
        <f t="shared" si="49"/>
        <v>1</v>
      </c>
      <c r="AV86" s="8">
        <f t="shared" si="50"/>
        <v>0</v>
      </c>
    </row>
    <row r="87" spans="1:49" ht="12.75" hidden="1" customHeight="1">
      <c r="A87" s="6">
        <v>18</v>
      </c>
      <c r="B87" s="4" t="s">
        <v>142</v>
      </c>
      <c r="C87" s="54">
        <v>1937</v>
      </c>
      <c r="D87" s="18" t="s">
        <v>68</v>
      </c>
      <c r="E87" s="37" t="s">
        <v>68</v>
      </c>
      <c r="F87" s="37" t="s">
        <v>68</v>
      </c>
      <c r="G87" s="18">
        <v>0</v>
      </c>
      <c r="H87" s="18">
        <v>0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>
        <f>SUM(D87:AB87)</f>
        <v>0</v>
      </c>
      <c r="AD87" s="28">
        <f>SUMIF(AF87:AR87,"&gt;0")</f>
        <v>0</v>
      </c>
      <c r="AE87" s="21" t="str">
        <f t="shared" si="53"/>
        <v/>
      </c>
      <c r="AF87" s="15">
        <f t="shared" si="36"/>
        <v>0</v>
      </c>
      <c r="AG87" s="15">
        <f t="shared" si="37"/>
        <v>0</v>
      </c>
      <c r="AH87" s="15" t="e">
        <f t="shared" si="38"/>
        <v>#NUM!</v>
      </c>
      <c r="AI87" s="15" t="e">
        <f t="shared" si="39"/>
        <v>#NUM!</v>
      </c>
      <c r="AJ87" s="15" t="e">
        <f t="shared" si="40"/>
        <v>#NUM!</v>
      </c>
      <c r="AK87" s="15" t="e">
        <f t="shared" si="41"/>
        <v>#NUM!</v>
      </c>
      <c r="AL87" s="15" t="e">
        <f t="shared" si="42"/>
        <v>#NUM!</v>
      </c>
      <c r="AM87" s="15" t="e">
        <f t="shared" si="43"/>
        <v>#NUM!</v>
      </c>
      <c r="AN87" s="15" t="e">
        <f t="shared" si="44"/>
        <v>#NUM!</v>
      </c>
      <c r="AO87" s="15" t="e">
        <f t="shared" si="45"/>
        <v>#NUM!</v>
      </c>
      <c r="AP87" s="15" t="e">
        <f t="shared" si="46"/>
        <v>#NUM!</v>
      </c>
      <c r="AQ87" s="15" t="e">
        <f t="shared" si="47"/>
        <v>#NUM!</v>
      </c>
      <c r="AR87" s="15" t="e">
        <f t="shared" si="48"/>
        <v>#NUM!</v>
      </c>
      <c r="AS87" s="12" t="s">
        <v>47</v>
      </c>
      <c r="AT87" s="19" t="e">
        <f>VLOOKUP(B87,prot!A:I,9,FALSE)</f>
        <v>#N/A</v>
      </c>
      <c r="AU87" s="9" t="b">
        <f t="shared" si="49"/>
        <v>1</v>
      </c>
      <c r="AV87" s="8">
        <f t="shared" si="50"/>
        <v>0</v>
      </c>
    </row>
    <row r="88" spans="1:49" ht="12.75" hidden="1" customHeight="1">
      <c r="A88" s="6">
        <v>19</v>
      </c>
      <c r="B88" s="4" t="s">
        <v>69</v>
      </c>
      <c r="C88" s="54">
        <v>1938</v>
      </c>
      <c r="D88" s="18" t="s">
        <v>68</v>
      </c>
      <c r="E88" s="37" t="s">
        <v>68</v>
      </c>
      <c r="F88" s="37" t="s">
        <v>68</v>
      </c>
      <c r="G88" s="18">
        <v>0</v>
      </c>
      <c r="H88" s="18">
        <v>0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>
        <f>SUM(D88:AB88)</f>
        <v>0</v>
      </c>
      <c r="AD88" s="28">
        <f>SUMIF(AF88:AR88,"&gt;0")</f>
        <v>0</v>
      </c>
      <c r="AE88" s="21" t="str">
        <f t="shared" si="53"/>
        <v/>
      </c>
      <c r="AF88" s="15">
        <f t="shared" si="36"/>
        <v>0</v>
      </c>
      <c r="AG88" s="15">
        <f t="shared" si="37"/>
        <v>0</v>
      </c>
      <c r="AH88" s="15" t="e">
        <f t="shared" si="38"/>
        <v>#NUM!</v>
      </c>
      <c r="AI88" s="15" t="e">
        <f t="shared" si="39"/>
        <v>#NUM!</v>
      </c>
      <c r="AJ88" s="15" t="e">
        <f t="shared" si="40"/>
        <v>#NUM!</v>
      </c>
      <c r="AK88" s="15" t="e">
        <f t="shared" si="41"/>
        <v>#NUM!</v>
      </c>
      <c r="AL88" s="15" t="e">
        <f t="shared" si="42"/>
        <v>#NUM!</v>
      </c>
      <c r="AM88" s="15" t="e">
        <f t="shared" si="43"/>
        <v>#NUM!</v>
      </c>
      <c r="AN88" s="15" t="e">
        <f t="shared" si="44"/>
        <v>#NUM!</v>
      </c>
      <c r="AO88" s="15" t="e">
        <f t="shared" si="45"/>
        <v>#NUM!</v>
      </c>
      <c r="AP88" s="15" t="e">
        <f t="shared" si="46"/>
        <v>#NUM!</v>
      </c>
      <c r="AQ88" s="15" t="e">
        <f t="shared" si="47"/>
        <v>#NUM!</v>
      </c>
      <c r="AR88" s="15" t="e">
        <f t="shared" si="48"/>
        <v>#NUM!</v>
      </c>
      <c r="AS88" s="12" t="s">
        <v>47</v>
      </c>
      <c r="AT88" s="19" t="e">
        <f>VLOOKUP(B88,prot!A:I,9,FALSE)</f>
        <v>#N/A</v>
      </c>
      <c r="AU88" s="9" t="b">
        <f t="shared" si="49"/>
        <v>1</v>
      </c>
      <c r="AV88" s="8">
        <f t="shared" si="50"/>
        <v>0</v>
      </c>
    </row>
    <row r="89" spans="1:49" ht="12.75" hidden="1" customHeight="1">
      <c r="A89" s="6">
        <v>20</v>
      </c>
      <c r="B89" s="4" t="s">
        <v>131</v>
      </c>
      <c r="C89" s="52">
        <v>1953</v>
      </c>
      <c r="D89" s="18" t="s">
        <v>68</v>
      </c>
      <c r="E89" s="37" t="s">
        <v>68</v>
      </c>
      <c r="F89" s="37" t="s">
        <v>68</v>
      </c>
      <c r="G89" s="18">
        <v>0</v>
      </c>
      <c r="H89" s="18">
        <v>0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>
        <f>SUM(D89:AB89)</f>
        <v>0</v>
      </c>
      <c r="AD89" s="28">
        <f>SUMIF(AF89:AR89,"&gt;0")</f>
        <v>0</v>
      </c>
      <c r="AE89" s="21" t="str">
        <f t="shared" si="53"/>
        <v/>
      </c>
      <c r="AF89" s="15">
        <f t="shared" si="36"/>
        <v>0</v>
      </c>
      <c r="AG89" s="15">
        <f t="shared" si="37"/>
        <v>0</v>
      </c>
      <c r="AH89" s="15" t="e">
        <f t="shared" si="38"/>
        <v>#NUM!</v>
      </c>
      <c r="AI89" s="15" t="e">
        <f t="shared" si="39"/>
        <v>#NUM!</v>
      </c>
      <c r="AJ89" s="15" t="e">
        <f t="shared" si="40"/>
        <v>#NUM!</v>
      </c>
      <c r="AK89" s="15" t="e">
        <f t="shared" si="41"/>
        <v>#NUM!</v>
      </c>
      <c r="AL89" s="15" t="e">
        <f t="shared" si="42"/>
        <v>#NUM!</v>
      </c>
      <c r="AM89" s="15" t="e">
        <f t="shared" si="43"/>
        <v>#NUM!</v>
      </c>
      <c r="AN89" s="15" t="e">
        <f t="shared" si="44"/>
        <v>#NUM!</v>
      </c>
      <c r="AO89" s="15" t="e">
        <f t="shared" si="45"/>
        <v>#NUM!</v>
      </c>
      <c r="AP89" s="15" t="e">
        <f t="shared" si="46"/>
        <v>#NUM!</v>
      </c>
      <c r="AQ89" s="15" t="e">
        <f t="shared" si="47"/>
        <v>#NUM!</v>
      </c>
      <c r="AR89" s="15" t="e">
        <f t="shared" si="48"/>
        <v>#NUM!</v>
      </c>
      <c r="AS89" s="12" t="s">
        <v>47</v>
      </c>
      <c r="AT89" s="19" t="e">
        <f>VLOOKUP(B89,prot!A:I,9,FALSE)</f>
        <v>#N/A</v>
      </c>
      <c r="AU89" s="9" t="b">
        <f t="shared" si="49"/>
        <v>1</v>
      </c>
      <c r="AV89" s="8">
        <f t="shared" si="50"/>
        <v>0</v>
      </c>
    </row>
    <row r="90" spans="1:49" ht="12.75" hidden="1" customHeight="1">
      <c r="A90" s="6">
        <v>21</v>
      </c>
      <c r="B90" s="4" t="s">
        <v>138</v>
      </c>
      <c r="C90" s="52">
        <v>1938</v>
      </c>
      <c r="D90" s="18" t="s">
        <v>68</v>
      </c>
      <c r="E90" s="37" t="s">
        <v>68</v>
      </c>
      <c r="F90" s="37" t="s">
        <v>68</v>
      </c>
      <c r="G90" s="18">
        <v>0</v>
      </c>
      <c r="H90" s="18">
        <v>0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>
        <f>SUM(D90:AB90)</f>
        <v>0</v>
      </c>
      <c r="AD90" s="28">
        <f>SUMIF(AF90:AR90,"&gt;0")</f>
        <v>0</v>
      </c>
      <c r="AE90" s="21" t="str">
        <f t="shared" si="53"/>
        <v/>
      </c>
      <c r="AF90" s="15">
        <f t="shared" si="36"/>
        <v>0</v>
      </c>
      <c r="AG90" s="15">
        <f t="shared" si="37"/>
        <v>0</v>
      </c>
      <c r="AH90" s="15" t="e">
        <f t="shared" si="38"/>
        <v>#NUM!</v>
      </c>
      <c r="AI90" s="15" t="e">
        <f t="shared" si="39"/>
        <v>#NUM!</v>
      </c>
      <c r="AJ90" s="15" t="e">
        <f t="shared" si="40"/>
        <v>#NUM!</v>
      </c>
      <c r="AK90" s="15" t="e">
        <f t="shared" si="41"/>
        <v>#NUM!</v>
      </c>
      <c r="AL90" s="15" t="e">
        <f t="shared" si="42"/>
        <v>#NUM!</v>
      </c>
      <c r="AM90" s="15" t="e">
        <f t="shared" si="43"/>
        <v>#NUM!</v>
      </c>
      <c r="AN90" s="15" t="e">
        <f t="shared" si="44"/>
        <v>#NUM!</v>
      </c>
      <c r="AO90" s="15" t="e">
        <f t="shared" si="45"/>
        <v>#NUM!</v>
      </c>
      <c r="AP90" s="15" t="e">
        <f t="shared" si="46"/>
        <v>#NUM!</v>
      </c>
      <c r="AQ90" s="15" t="e">
        <f t="shared" si="47"/>
        <v>#NUM!</v>
      </c>
      <c r="AR90" s="15" t="e">
        <f t="shared" si="48"/>
        <v>#NUM!</v>
      </c>
      <c r="AS90" s="12" t="s">
        <v>47</v>
      </c>
      <c r="AT90" s="19" t="e">
        <f>VLOOKUP(B90,prot!A:I,9,FALSE)</f>
        <v>#N/A</v>
      </c>
      <c r="AU90" s="9" t="b">
        <f t="shared" si="49"/>
        <v>1</v>
      </c>
      <c r="AV90" s="8">
        <f t="shared" si="50"/>
        <v>0</v>
      </c>
    </row>
    <row r="91" spans="1:49" ht="12.75" hidden="1" customHeight="1">
      <c r="A91" s="6">
        <v>22</v>
      </c>
      <c r="B91" s="4" t="s">
        <v>146</v>
      </c>
      <c r="C91" s="52">
        <v>1946</v>
      </c>
      <c r="D91" s="18" t="s">
        <v>68</v>
      </c>
      <c r="E91" s="37" t="s">
        <v>68</v>
      </c>
      <c r="F91" s="37" t="s">
        <v>68</v>
      </c>
      <c r="G91" s="18">
        <v>0</v>
      </c>
      <c r="H91" s="18">
        <v>0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>
        <f>SUM(D91:AB91)</f>
        <v>0</v>
      </c>
      <c r="AD91" s="28">
        <f>SUMIF(AF91:AR91,"&gt;0")</f>
        <v>0</v>
      </c>
      <c r="AE91" s="21" t="str">
        <f t="shared" si="53"/>
        <v/>
      </c>
      <c r="AF91" s="15">
        <f t="shared" si="36"/>
        <v>0</v>
      </c>
      <c r="AG91" s="15">
        <f t="shared" si="37"/>
        <v>0</v>
      </c>
      <c r="AH91" s="15" t="e">
        <f t="shared" si="38"/>
        <v>#NUM!</v>
      </c>
      <c r="AI91" s="15" t="e">
        <f t="shared" si="39"/>
        <v>#NUM!</v>
      </c>
      <c r="AJ91" s="15" t="e">
        <f t="shared" si="40"/>
        <v>#NUM!</v>
      </c>
      <c r="AK91" s="15" t="e">
        <f t="shared" si="41"/>
        <v>#NUM!</v>
      </c>
      <c r="AL91" s="15" t="e">
        <f t="shared" si="42"/>
        <v>#NUM!</v>
      </c>
      <c r="AM91" s="15" t="e">
        <f t="shared" si="43"/>
        <v>#NUM!</v>
      </c>
      <c r="AN91" s="15" t="e">
        <f t="shared" si="44"/>
        <v>#NUM!</v>
      </c>
      <c r="AO91" s="15" t="e">
        <f t="shared" si="45"/>
        <v>#NUM!</v>
      </c>
      <c r="AP91" s="15" t="e">
        <f t="shared" si="46"/>
        <v>#NUM!</v>
      </c>
      <c r="AQ91" s="15" t="e">
        <f t="shared" si="47"/>
        <v>#NUM!</v>
      </c>
      <c r="AR91" s="15" t="e">
        <f t="shared" si="48"/>
        <v>#NUM!</v>
      </c>
      <c r="AS91" s="12" t="s">
        <v>47</v>
      </c>
      <c r="AT91" s="19" t="e">
        <f>VLOOKUP(B91,prot!A:I,9,FALSE)</f>
        <v>#N/A</v>
      </c>
      <c r="AU91" s="9" t="b">
        <f t="shared" si="49"/>
        <v>1</v>
      </c>
      <c r="AV91" s="8">
        <f t="shared" si="50"/>
        <v>0</v>
      </c>
    </row>
    <row r="92" spans="1:49" ht="12.75" customHeight="1">
      <c r="A92" s="6"/>
      <c r="B92" s="60" t="s">
        <v>7</v>
      </c>
      <c r="C92" s="61"/>
      <c r="D92" s="18" t="s">
        <v>68</v>
      </c>
      <c r="E92" s="37" t="s">
        <v>68</v>
      </c>
      <c r="F92" s="37" t="s">
        <v>68</v>
      </c>
      <c r="G92" s="18">
        <v>0</v>
      </c>
      <c r="H92" s="18">
        <v>0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>
        <f t="shared" si="51"/>
        <v>0</v>
      </c>
      <c r="AD92" s="28">
        <f t="shared" si="52"/>
        <v>0</v>
      </c>
      <c r="AE92" s="21" t="str">
        <f t="shared" si="53"/>
        <v/>
      </c>
      <c r="AF92" s="15">
        <f t="shared" si="36"/>
        <v>0</v>
      </c>
      <c r="AG92" s="15">
        <f t="shared" si="37"/>
        <v>0</v>
      </c>
      <c r="AH92" s="15" t="e">
        <f t="shared" si="38"/>
        <v>#NUM!</v>
      </c>
      <c r="AI92" s="15" t="e">
        <f t="shared" si="39"/>
        <v>#NUM!</v>
      </c>
      <c r="AJ92" s="15" t="e">
        <f t="shared" si="40"/>
        <v>#NUM!</v>
      </c>
      <c r="AK92" s="15" t="e">
        <f t="shared" si="41"/>
        <v>#NUM!</v>
      </c>
      <c r="AL92" s="15" t="e">
        <f t="shared" si="42"/>
        <v>#NUM!</v>
      </c>
      <c r="AM92" s="15" t="e">
        <f t="shared" si="43"/>
        <v>#NUM!</v>
      </c>
      <c r="AN92" s="15" t="e">
        <f t="shared" si="44"/>
        <v>#NUM!</v>
      </c>
      <c r="AO92" s="15" t="e">
        <f t="shared" si="45"/>
        <v>#NUM!</v>
      </c>
      <c r="AP92" s="15" t="e">
        <f t="shared" si="46"/>
        <v>#NUM!</v>
      </c>
      <c r="AQ92" s="15" t="e">
        <f t="shared" si="47"/>
        <v>#NUM!</v>
      </c>
      <c r="AR92" s="15" t="e">
        <f t="shared" si="48"/>
        <v>#NUM!</v>
      </c>
      <c r="AS92" s="12" t="s">
        <v>47</v>
      </c>
      <c r="AT92" s="19" t="e">
        <f>VLOOKUP(B92,prot!A:I,9,FALSE)</f>
        <v>#N/A</v>
      </c>
      <c r="AU92" s="9" t="b">
        <f t="shared" si="49"/>
        <v>1</v>
      </c>
      <c r="AV92" s="8">
        <f t="shared" si="50"/>
        <v>0</v>
      </c>
    </row>
    <row r="93" spans="1:49" ht="12.75" customHeight="1">
      <c r="A93" s="3">
        <v>1</v>
      </c>
      <c r="B93" s="1" t="s">
        <v>49</v>
      </c>
      <c r="C93" s="53">
        <v>1979</v>
      </c>
      <c r="D93" s="18" t="s">
        <v>68</v>
      </c>
      <c r="E93" s="37">
        <v>1058</v>
      </c>
      <c r="F93" s="37">
        <v>1058</v>
      </c>
      <c r="G93" s="18">
        <v>1058</v>
      </c>
      <c r="H93" s="18">
        <v>1058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>
        <f>SUM(D93:AB93)</f>
        <v>4232</v>
      </c>
      <c r="AD93" s="28">
        <f>SUMIF(AF93:AR93,"&gt;0")</f>
        <v>4232</v>
      </c>
      <c r="AE93" s="21" t="str">
        <f t="shared" si="53"/>
        <v/>
      </c>
      <c r="AF93" s="15">
        <f t="shared" si="36"/>
        <v>1058</v>
      </c>
      <c r="AG93" s="15">
        <f t="shared" si="37"/>
        <v>1058</v>
      </c>
      <c r="AH93" s="15">
        <f t="shared" si="38"/>
        <v>1058</v>
      </c>
      <c r="AI93" s="15">
        <f t="shared" si="39"/>
        <v>1058</v>
      </c>
      <c r="AJ93" s="15" t="e">
        <f t="shared" si="40"/>
        <v>#NUM!</v>
      </c>
      <c r="AK93" s="15" t="e">
        <f t="shared" si="41"/>
        <v>#NUM!</v>
      </c>
      <c r="AL93" s="15" t="e">
        <f t="shared" si="42"/>
        <v>#NUM!</v>
      </c>
      <c r="AM93" s="15" t="e">
        <f t="shared" si="43"/>
        <v>#NUM!</v>
      </c>
      <c r="AN93" s="15" t="e">
        <f t="shared" si="44"/>
        <v>#NUM!</v>
      </c>
      <c r="AO93" s="15" t="e">
        <f t="shared" si="45"/>
        <v>#NUM!</v>
      </c>
      <c r="AP93" s="15" t="e">
        <f t="shared" si="46"/>
        <v>#NUM!</v>
      </c>
      <c r="AQ93" s="15" t="e">
        <f t="shared" si="47"/>
        <v>#NUM!</v>
      </c>
      <c r="AR93" s="15" t="e">
        <f t="shared" si="48"/>
        <v>#NUM!</v>
      </c>
      <c r="AS93" s="12" t="s">
        <v>47</v>
      </c>
      <c r="AT93" s="19" t="e">
        <f>VLOOKUP(B93,prot!A:I,9,FALSE)</f>
        <v>#N/A</v>
      </c>
      <c r="AU93" s="9" t="b">
        <f t="shared" si="49"/>
        <v>1</v>
      </c>
      <c r="AV93" s="8">
        <f t="shared" si="50"/>
        <v>0</v>
      </c>
    </row>
    <row r="94" spans="1:49" ht="12.75" customHeight="1">
      <c r="A94" s="3">
        <v>2</v>
      </c>
      <c r="B94" s="4" t="s">
        <v>40</v>
      </c>
      <c r="C94" s="52">
        <v>1977</v>
      </c>
      <c r="D94" s="18" t="s">
        <v>68</v>
      </c>
      <c r="E94" s="37" t="s">
        <v>68</v>
      </c>
      <c r="F94" s="37" t="s">
        <v>68</v>
      </c>
      <c r="G94" s="18">
        <v>685.40144364242087</v>
      </c>
      <c r="H94" s="18">
        <v>0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>
        <f>SUM(D94:AB94)</f>
        <v>685.40144364242087</v>
      </c>
      <c r="AD94" s="28">
        <f>SUMIF(AF94:AR94,"&gt;0")</f>
        <v>685.40144364242087</v>
      </c>
      <c r="AE94" s="21" t="str">
        <f t="shared" si="53"/>
        <v/>
      </c>
      <c r="AF94" s="15">
        <f t="shared" si="36"/>
        <v>685.40144364242087</v>
      </c>
      <c r="AG94" s="15">
        <f t="shared" si="37"/>
        <v>0</v>
      </c>
      <c r="AH94" s="15" t="e">
        <f t="shared" si="38"/>
        <v>#NUM!</v>
      </c>
      <c r="AI94" s="15" t="e">
        <f t="shared" si="39"/>
        <v>#NUM!</v>
      </c>
      <c r="AJ94" s="15" t="e">
        <f t="shared" si="40"/>
        <v>#NUM!</v>
      </c>
      <c r="AK94" s="15" t="e">
        <f t="shared" si="41"/>
        <v>#NUM!</v>
      </c>
      <c r="AL94" s="15" t="e">
        <f t="shared" si="42"/>
        <v>#NUM!</v>
      </c>
      <c r="AM94" s="15" t="e">
        <f t="shared" si="43"/>
        <v>#NUM!</v>
      </c>
      <c r="AN94" s="15" t="e">
        <f t="shared" si="44"/>
        <v>#NUM!</v>
      </c>
      <c r="AO94" s="15" t="e">
        <f t="shared" si="45"/>
        <v>#NUM!</v>
      </c>
      <c r="AP94" s="15" t="e">
        <f t="shared" si="46"/>
        <v>#NUM!</v>
      </c>
      <c r="AQ94" s="15" t="e">
        <f t="shared" si="47"/>
        <v>#NUM!</v>
      </c>
      <c r="AR94" s="15" t="e">
        <f t="shared" si="48"/>
        <v>#NUM!</v>
      </c>
      <c r="AS94" s="12" t="s">
        <v>47</v>
      </c>
      <c r="AT94" s="19" t="e">
        <f>VLOOKUP(B94,prot!A:I,9,FALSE)</f>
        <v>#N/A</v>
      </c>
      <c r="AU94" s="9" t="b">
        <f t="shared" si="49"/>
        <v>1</v>
      </c>
      <c r="AV94" s="8">
        <f t="shared" si="50"/>
        <v>0</v>
      </c>
    </row>
    <row r="95" spans="1:49" ht="12.75" customHeight="1">
      <c r="A95" s="3">
        <v>3</v>
      </c>
      <c r="B95" s="4" t="s">
        <v>77</v>
      </c>
      <c r="C95" s="52">
        <v>1974</v>
      </c>
      <c r="D95" s="18" t="s">
        <v>68</v>
      </c>
      <c r="E95" s="37" t="s">
        <v>68</v>
      </c>
      <c r="F95" s="37" t="s">
        <v>68</v>
      </c>
      <c r="G95" s="18">
        <v>0</v>
      </c>
      <c r="H95" s="18">
        <v>671.36909674461265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>
        <f>SUM(D95:AB95)</f>
        <v>671.36909674461265</v>
      </c>
      <c r="AD95" s="28">
        <f>SUMIF(AF95:AR95,"&gt;0")</f>
        <v>671.36909674461265</v>
      </c>
      <c r="AE95" s="21" t="str">
        <f t="shared" si="53"/>
        <v/>
      </c>
      <c r="AF95" s="15">
        <f t="shared" si="36"/>
        <v>671.36909674461265</v>
      </c>
      <c r="AG95" s="15">
        <f t="shared" si="37"/>
        <v>0</v>
      </c>
      <c r="AH95" s="15" t="e">
        <f t="shared" si="38"/>
        <v>#NUM!</v>
      </c>
      <c r="AI95" s="15" t="e">
        <f t="shared" si="39"/>
        <v>#NUM!</v>
      </c>
      <c r="AJ95" s="15" t="e">
        <f t="shared" si="40"/>
        <v>#NUM!</v>
      </c>
      <c r="AK95" s="15" t="e">
        <f t="shared" si="41"/>
        <v>#NUM!</v>
      </c>
      <c r="AL95" s="15" t="e">
        <f t="shared" si="42"/>
        <v>#NUM!</v>
      </c>
      <c r="AM95" s="15" t="e">
        <f t="shared" si="43"/>
        <v>#NUM!</v>
      </c>
      <c r="AN95" s="15" t="e">
        <f t="shared" si="44"/>
        <v>#NUM!</v>
      </c>
      <c r="AO95" s="15" t="e">
        <f t="shared" si="45"/>
        <v>#NUM!</v>
      </c>
      <c r="AP95" s="15" t="e">
        <f t="shared" si="46"/>
        <v>#NUM!</v>
      </c>
      <c r="AQ95" s="15" t="e">
        <f t="shared" si="47"/>
        <v>#NUM!</v>
      </c>
      <c r="AR95" s="15" t="e">
        <f t="shared" si="48"/>
        <v>#NUM!</v>
      </c>
      <c r="AS95" s="12" t="s">
        <v>47</v>
      </c>
      <c r="AT95" s="19" t="e">
        <f>VLOOKUP(B95,prot!A:I,9,FALSE)</f>
        <v>#N/A</v>
      </c>
      <c r="AU95" s="9" t="b">
        <f t="shared" si="49"/>
        <v>1</v>
      </c>
      <c r="AV95" s="8">
        <f t="shared" si="50"/>
        <v>0</v>
      </c>
    </row>
    <row r="96" spans="1:49" ht="12.75" customHeight="1">
      <c r="A96" s="3">
        <v>4</v>
      </c>
      <c r="B96" s="1" t="s">
        <v>135</v>
      </c>
      <c r="C96" s="53">
        <v>1979</v>
      </c>
      <c r="D96" s="18" t="s">
        <v>68</v>
      </c>
      <c r="E96" s="37" t="s">
        <v>68</v>
      </c>
      <c r="F96" s="37" t="s">
        <v>68</v>
      </c>
      <c r="G96" s="18">
        <v>0</v>
      </c>
      <c r="H96" s="18">
        <v>616.30172225855677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>
        <f>SUM(D96:AB96)</f>
        <v>616.30172225855677</v>
      </c>
      <c r="AD96" s="28">
        <f>SUMIF(AF96:AR96,"&gt;0")</f>
        <v>616.30172225855677</v>
      </c>
      <c r="AE96" s="21" t="str">
        <f t="shared" si="53"/>
        <v/>
      </c>
      <c r="AF96" s="15">
        <f t="shared" si="36"/>
        <v>616.30172225855677</v>
      </c>
      <c r="AG96" s="15">
        <f t="shared" si="37"/>
        <v>0</v>
      </c>
      <c r="AH96" s="15" t="e">
        <f t="shared" si="38"/>
        <v>#NUM!</v>
      </c>
      <c r="AI96" s="15" t="e">
        <f t="shared" si="39"/>
        <v>#NUM!</v>
      </c>
      <c r="AJ96" s="15" t="e">
        <f t="shared" si="40"/>
        <v>#NUM!</v>
      </c>
      <c r="AK96" s="15" t="e">
        <f t="shared" si="41"/>
        <v>#NUM!</v>
      </c>
      <c r="AL96" s="15" t="e">
        <f t="shared" si="42"/>
        <v>#NUM!</v>
      </c>
      <c r="AM96" s="15" t="e">
        <f t="shared" si="43"/>
        <v>#NUM!</v>
      </c>
      <c r="AN96" s="15" t="e">
        <f t="shared" si="44"/>
        <v>#NUM!</v>
      </c>
      <c r="AO96" s="15" t="e">
        <f t="shared" si="45"/>
        <v>#NUM!</v>
      </c>
      <c r="AP96" s="15" t="e">
        <f t="shared" si="46"/>
        <v>#NUM!</v>
      </c>
      <c r="AQ96" s="15" t="e">
        <f t="shared" si="47"/>
        <v>#NUM!</v>
      </c>
      <c r="AR96" s="15" t="e">
        <f t="shared" si="48"/>
        <v>#NUM!</v>
      </c>
      <c r="AS96" s="12" t="s">
        <v>47</v>
      </c>
      <c r="AT96" s="19" t="e">
        <f>VLOOKUP(B96,prot!A:I,9,FALSE)</f>
        <v>#N/A</v>
      </c>
      <c r="AU96" s="9" t="b">
        <f t="shared" si="49"/>
        <v>1</v>
      </c>
      <c r="AV96" s="8">
        <f t="shared" si="50"/>
        <v>0</v>
      </c>
    </row>
    <row r="97" spans="1:48" ht="12.75" customHeight="1">
      <c r="A97" s="3">
        <v>5</v>
      </c>
      <c r="B97" s="1" t="s">
        <v>126</v>
      </c>
      <c r="C97" s="53">
        <v>1981</v>
      </c>
      <c r="D97" s="18" t="s">
        <v>68</v>
      </c>
      <c r="E97" s="37" t="s">
        <v>68</v>
      </c>
      <c r="F97" s="37" t="s">
        <v>68</v>
      </c>
      <c r="G97" s="18">
        <v>452.96382818387337</v>
      </c>
      <c r="H97" s="18">
        <v>0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>
        <f>SUM(D97:AB97)</f>
        <v>452.96382818387337</v>
      </c>
      <c r="AD97" s="28">
        <f>SUMIF(AF97:AR97,"&gt;0")</f>
        <v>452.96382818387337</v>
      </c>
      <c r="AE97" s="21" t="str">
        <f t="shared" si="53"/>
        <v/>
      </c>
      <c r="AF97" s="15">
        <f t="shared" si="36"/>
        <v>452.96382818387337</v>
      </c>
      <c r="AG97" s="15">
        <f t="shared" si="37"/>
        <v>0</v>
      </c>
      <c r="AH97" s="15" t="e">
        <f t="shared" si="38"/>
        <v>#NUM!</v>
      </c>
      <c r="AI97" s="15" t="e">
        <f t="shared" si="39"/>
        <v>#NUM!</v>
      </c>
      <c r="AJ97" s="15" t="e">
        <f t="shared" si="40"/>
        <v>#NUM!</v>
      </c>
      <c r="AK97" s="15" t="e">
        <f t="shared" si="41"/>
        <v>#NUM!</v>
      </c>
      <c r="AL97" s="15" t="e">
        <f t="shared" si="42"/>
        <v>#NUM!</v>
      </c>
      <c r="AM97" s="15" t="e">
        <f t="shared" si="43"/>
        <v>#NUM!</v>
      </c>
      <c r="AN97" s="15" t="e">
        <f t="shared" si="44"/>
        <v>#NUM!</v>
      </c>
      <c r="AO97" s="15" t="e">
        <f t="shared" si="45"/>
        <v>#NUM!</v>
      </c>
      <c r="AP97" s="15" t="e">
        <f t="shared" si="46"/>
        <v>#NUM!</v>
      </c>
      <c r="AQ97" s="15" t="e">
        <f t="shared" si="47"/>
        <v>#NUM!</v>
      </c>
      <c r="AR97" s="15" t="e">
        <f t="shared" si="48"/>
        <v>#NUM!</v>
      </c>
      <c r="AS97" s="12" t="s">
        <v>47</v>
      </c>
      <c r="AT97" s="19" t="e">
        <f>VLOOKUP(B97,prot!A:I,9,FALSE)</f>
        <v>#N/A</v>
      </c>
      <c r="AU97" s="9" t="b">
        <f t="shared" si="49"/>
        <v>1</v>
      </c>
      <c r="AV97" s="8">
        <f t="shared" si="50"/>
        <v>0</v>
      </c>
    </row>
    <row r="98" spans="1:48" ht="12.75" hidden="1" customHeight="1">
      <c r="A98" s="3">
        <v>6</v>
      </c>
      <c r="B98" s="4" t="s">
        <v>54</v>
      </c>
      <c r="C98" s="52">
        <v>1978</v>
      </c>
      <c r="D98" s="18" t="s">
        <v>68</v>
      </c>
      <c r="E98" s="37" t="s">
        <v>68</v>
      </c>
      <c r="F98" s="37" t="s">
        <v>68</v>
      </c>
      <c r="G98" s="18">
        <v>0</v>
      </c>
      <c r="H98" s="18">
        <v>0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>
        <f>SUM(D98:AB98)</f>
        <v>0</v>
      </c>
      <c r="AD98" s="28">
        <f>SUMIF(AF98:AR98,"&gt;0")</f>
        <v>0</v>
      </c>
      <c r="AE98" s="21" t="str">
        <f t="shared" si="53"/>
        <v/>
      </c>
      <c r="AF98" s="15">
        <f t="shared" si="36"/>
        <v>0</v>
      </c>
      <c r="AG98" s="15">
        <f t="shared" si="37"/>
        <v>0</v>
      </c>
      <c r="AH98" s="15" t="e">
        <f t="shared" si="38"/>
        <v>#NUM!</v>
      </c>
      <c r="AI98" s="15" t="e">
        <f t="shared" si="39"/>
        <v>#NUM!</v>
      </c>
      <c r="AJ98" s="15" t="e">
        <f t="shared" si="40"/>
        <v>#NUM!</v>
      </c>
      <c r="AK98" s="15" t="e">
        <f t="shared" si="41"/>
        <v>#NUM!</v>
      </c>
      <c r="AL98" s="15" t="e">
        <f t="shared" si="42"/>
        <v>#NUM!</v>
      </c>
      <c r="AM98" s="15" t="e">
        <f t="shared" si="43"/>
        <v>#NUM!</v>
      </c>
      <c r="AN98" s="15" t="e">
        <f t="shared" si="44"/>
        <v>#NUM!</v>
      </c>
      <c r="AO98" s="15" t="e">
        <f t="shared" si="45"/>
        <v>#NUM!</v>
      </c>
      <c r="AP98" s="15" t="e">
        <f t="shared" si="46"/>
        <v>#NUM!</v>
      </c>
      <c r="AQ98" s="15" t="e">
        <f t="shared" si="47"/>
        <v>#NUM!</v>
      </c>
      <c r="AR98" s="15" t="e">
        <f t="shared" si="48"/>
        <v>#NUM!</v>
      </c>
      <c r="AS98" s="12" t="s">
        <v>47</v>
      </c>
      <c r="AT98" s="19" t="e">
        <f>VLOOKUP(B98,prot!A:I,9,FALSE)</f>
        <v>#N/A</v>
      </c>
      <c r="AU98" s="9" t="b">
        <f t="shared" si="49"/>
        <v>1</v>
      </c>
      <c r="AV98" s="8">
        <f t="shared" si="50"/>
        <v>0</v>
      </c>
    </row>
    <row r="99" spans="1:48" ht="14.25" hidden="1" customHeight="1">
      <c r="A99" s="3">
        <v>7</v>
      </c>
      <c r="B99" s="1" t="s">
        <v>107</v>
      </c>
      <c r="C99" s="53">
        <v>1975</v>
      </c>
      <c r="D99" s="18" t="s">
        <v>68</v>
      </c>
      <c r="E99" s="37" t="s">
        <v>68</v>
      </c>
      <c r="F99" s="37" t="s">
        <v>68</v>
      </c>
      <c r="G99" s="18">
        <v>0</v>
      </c>
      <c r="H99" s="18">
        <v>0</v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>
        <f>SUM(D99:AB99)</f>
        <v>0</v>
      </c>
      <c r="AD99" s="28">
        <f>SUMIF(AF99:AR99,"&gt;0")</f>
        <v>0</v>
      </c>
      <c r="AE99" s="21" t="str">
        <f t="shared" si="53"/>
        <v/>
      </c>
      <c r="AF99" s="15">
        <f t="shared" ref="AF99:AF134" si="54">LARGE($D99:$AB99,1)</f>
        <v>0</v>
      </c>
      <c r="AG99" s="15">
        <f t="shared" ref="AG99:AG134" si="55">LARGE($D99:$AB99,2)</f>
        <v>0</v>
      </c>
      <c r="AH99" s="15" t="e">
        <f t="shared" ref="AH99:AH134" si="56">LARGE($D99:$AB99,3)</f>
        <v>#NUM!</v>
      </c>
      <c r="AI99" s="15" t="e">
        <f t="shared" ref="AI99:AI134" si="57">LARGE($D99:$AB99,4)</f>
        <v>#NUM!</v>
      </c>
      <c r="AJ99" s="15" t="e">
        <f t="shared" ref="AJ99:AJ134" si="58">LARGE($D99:$AB99,5)</f>
        <v>#NUM!</v>
      </c>
      <c r="AK99" s="15" t="e">
        <f t="shared" ref="AK99:AK134" si="59">LARGE($D99:$AB99,6)</f>
        <v>#NUM!</v>
      </c>
      <c r="AL99" s="15" t="e">
        <f t="shared" ref="AL99:AL134" si="60">LARGE($D99:$AB99,7)</f>
        <v>#NUM!</v>
      </c>
      <c r="AM99" s="15" t="e">
        <f t="shared" ref="AM99:AM134" si="61">LARGE($D99:$AB99,8)</f>
        <v>#NUM!</v>
      </c>
      <c r="AN99" s="15" t="e">
        <f t="shared" ref="AN99:AN134" si="62">LARGE($D99:$AB99,9)</f>
        <v>#NUM!</v>
      </c>
      <c r="AO99" s="15" t="e">
        <f t="shared" ref="AO99:AO134" si="63">LARGE($D99:$AB99,10)</f>
        <v>#NUM!</v>
      </c>
      <c r="AP99" s="15" t="e">
        <f t="shared" ref="AP99:AP134" si="64">LARGE($D99:$AB99,11)</f>
        <v>#NUM!</v>
      </c>
      <c r="AQ99" s="15" t="e">
        <f t="shared" ref="AQ99:AQ134" si="65">LARGE($D99:$AB99,12)</f>
        <v>#NUM!</v>
      </c>
      <c r="AR99" s="15" t="e">
        <f t="shared" ref="AR99:AR134" si="66">LARGE($D99:$AB99,13)</f>
        <v>#NUM!</v>
      </c>
      <c r="AS99" s="12" t="s">
        <v>47</v>
      </c>
      <c r="AT99" s="19" t="e">
        <f>VLOOKUP(B99,prot!A:I,9,FALSE)</f>
        <v>#N/A</v>
      </c>
      <c r="AU99" s="9" t="b">
        <f t="shared" ref="AU99:AU130" si="67">ISERROR(AT99)</f>
        <v>1</v>
      </c>
      <c r="AV99" s="8">
        <f t="shared" ref="AV99:AV130" si="68">IF(AU99,0,AT99)</f>
        <v>0</v>
      </c>
    </row>
    <row r="100" spans="1:48" ht="13.5" hidden="1" customHeight="1">
      <c r="A100" s="3">
        <v>8</v>
      </c>
      <c r="B100" s="4" t="s">
        <v>84</v>
      </c>
      <c r="C100" s="52">
        <v>1978</v>
      </c>
      <c r="D100" s="18" t="s">
        <v>68</v>
      </c>
      <c r="E100" s="37" t="s">
        <v>68</v>
      </c>
      <c r="F100" s="37" t="s">
        <v>68</v>
      </c>
      <c r="G100" s="18">
        <v>0</v>
      </c>
      <c r="H100" s="18">
        <v>0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>
        <f>SUM(D100:AB100)</f>
        <v>0</v>
      </c>
      <c r="AD100" s="28">
        <f>SUMIF(AF100:AR100,"&gt;0")</f>
        <v>0</v>
      </c>
      <c r="AE100" s="21" t="str">
        <f t="shared" si="53"/>
        <v/>
      </c>
      <c r="AF100" s="15">
        <f t="shared" si="54"/>
        <v>0</v>
      </c>
      <c r="AG100" s="15">
        <f t="shared" si="55"/>
        <v>0</v>
      </c>
      <c r="AH100" s="15" t="e">
        <f t="shared" si="56"/>
        <v>#NUM!</v>
      </c>
      <c r="AI100" s="15" t="e">
        <f t="shared" si="57"/>
        <v>#NUM!</v>
      </c>
      <c r="AJ100" s="15" t="e">
        <f t="shared" si="58"/>
        <v>#NUM!</v>
      </c>
      <c r="AK100" s="15" t="e">
        <f t="shared" si="59"/>
        <v>#NUM!</v>
      </c>
      <c r="AL100" s="15" t="e">
        <f t="shared" si="60"/>
        <v>#NUM!</v>
      </c>
      <c r="AM100" s="15" t="e">
        <f t="shared" si="61"/>
        <v>#NUM!</v>
      </c>
      <c r="AN100" s="15" t="e">
        <f t="shared" si="62"/>
        <v>#NUM!</v>
      </c>
      <c r="AO100" s="15" t="e">
        <f t="shared" si="63"/>
        <v>#NUM!</v>
      </c>
      <c r="AP100" s="15" t="e">
        <f t="shared" si="64"/>
        <v>#NUM!</v>
      </c>
      <c r="AQ100" s="15" t="e">
        <f t="shared" si="65"/>
        <v>#NUM!</v>
      </c>
      <c r="AR100" s="15" t="e">
        <f t="shared" si="66"/>
        <v>#NUM!</v>
      </c>
      <c r="AS100" s="12" t="s">
        <v>47</v>
      </c>
      <c r="AT100" s="19" t="e">
        <f>VLOOKUP(B100,prot!A:I,9,FALSE)</f>
        <v>#N/A</v>
      </c>
      <c r="AU100" s="9" t="b">
        <f t="shared" si="67"/>
        <v>1</v>
      </c>
      <c r="AV100" s="8">
        <f t="shared" si="68"/>
        <v>0</v>
      </c>
    </row>
    <row r="101" spans="1:48" ht="12.75" hidden="1" customHeight="1">
      <c r="A101" s="3">
        <v>9</v>
      </c>
      <c r="B101" s="4" t="s">
        <v>80</v>
      </c>
      <c r="C101" s="52">
        <v>1972</v>
      </c>
      <c r="D101" s="18" t="s">
        <v>68</v>
      </c>
      <c r="E101" s="37" t="s">
        <v>68</v>
      </c>
      <c r="F101" s="37" t="s">
        <v>68</v>
      </c>
      <c r="G101" s="18">
        <v>0</v>
      </c>
      <c r="H101" s="18">
        <v>0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>
        <f>SUM(D101:AB101)</f>
        <v>0</v>
      </c>
      <c r="AD101" s="28">
        <f>SUMIF(AF101:AR101,"&gt;0")</f>
        <v>0</v>
      </c>
      <c r="AE101" s="21" t="str">
        <f t="shared" si="53"/>
        <v/>
      </c>
      <c r="AF101" s="15">
        <f t="shared" si="54"/>
        <v>0</v>
      </c>
      <c r="AG101" s="15">
        <f t="shared" si="55"/>
        <v>0</v>
      </c>
      <c r="AH101" s="15" t="e">
        <f t="shared" si="56"/>
        <v>#NUM!</v>
      </c>
      <c r="AI101" s="15" t="e">
        <f t="shared" si="57"/>
        <v>#NUM!</v>
      </c>
      <c r="AJ101" s="15" t="e">
        <f t="shared" si="58"/>
        <v>#NUM!</v>
      </c>
      <c r="AK101" s="15" t="e">
        <f t="shared" si="59"/>
        <v>#NUM!</v>
      </c>
      <c r="AL101" s="15" t="e">
        <f t="shared" si="60"/>
        <v>#NUM!</v>
      </c>
      <c r="AM101" s="15" t="e">
        <f t="shared" si="61"/>
        <v>#NUM!</v>
      </c>
      <c r="AN101" s="15" t="e">
        <f t="shared" si="62"/>
        <v>#NUM!</v>
      </c>
      <c r="AO101" s="15" t="e">
        <f t="shared" si="63"/>
        <v>#NUM!</v>
      </c>
      <c r="AP101" s="15" t="e">
        <f t="shared" si="64"/>
        <v>#NUM!</v>
      </c>
      <c r="AQ101" s="15" t="e">
        <f t="shared" si="65"/>
        <v>#NUM!</v>
      </c>
      <c r="AR101" s="15" t="e">
        <f t="shared" si="66"/>
        <v>#NUM!</v>
      </c>
      <c r="AS101" s="12" t="s">
        <v>47</v>
      </c>
      <c r="AT101" s="19" t="e">
        <f>VLOOKUP(B101,prot!A:I,9,FALSE)</f>
        <v>#N/A</v>
      </c>
      <c r="AU101" s="9" t="b">
        <f t="shared" si="67"/>
        <v>1</v>
      </c>
      <c r="AV101" s="8">
        <f t="shared" si="68"/>
        <v>0</v>
      </c>
    </row>
    <row r="102" spans="1:48" ht="12.75" hidden="1" customHeight="1">
      <c r="A102" s="3">
        <v>10</v>
      </c>
      <c r="B102" s="1" t="s">
        <v>36</v>
      </c>
      <c r="C102" s="52">
        <v>1964</v>
      </c>
      <c r="D102" s="18" t="s">
        <v>68</v>
      </c>
      <c r="E102" s="37" t="s">
        <v>68</v>
      </c>
      <c r="F102" s="37" t="s">
        <v>68</v>
      </c>
      <c r="G102" s="18">
        <v>0</v>
      </c>
      <c r="H102" s="18">
        <v>0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>
        <f>SUM(D102:AB102)</f>
        <v>0</v>
      </c>
      <c r="AD102" s="28">
        <f>SUMIF(AF102:AR102,"&gt;0")</f>
        <v>0</v>
      </c>
      <c r="AE102" s="21" t="str">
        <f t="shared" si="53"/>
        <v/>
      </c>
      <c r="AF102" s="15">
        <f t="shared" si="54"/>
        <v>0</v>
      </c>
      <c r="AG102" s="15">
        <f t="shared" si="55"/>
        <v>0</v>
      </c>
      <c r="AH102" s="15" t="e">
        <f t="shared" si="56"/>
        <v>#NUM!</v>
      </c>
      <c r="AI102" s="15" t="e">
        <f t="shared" si="57"/>
        <v>#NUM!</v>
      </c>
      <c r="AJ102" s="15" t="e">
        <f t="shared" si="58"/>
        <v>#NUM!</v>
      </c>
      <c r="AK102" s="15" t="e">
        <f t="shared" si="59"/>
        <v>#NUM!</v>
      </c>
      <c r="AL102" s="15" t="e">
        <f t="shared" si="60"/>
        <v>#NUM!</v>
      </c>
      <c r="AM102" s="15" t="e">
        <f t="shared" si="61"/>
        <v>#NUM!</v>
      </c>
      <c r="AN102" s="15" t="e">
        <f t="shared" si="62"/>
        <v>#NUM!</v>
      </c>
      <c r="AO102" s="15" t="e">
        <f t="shared" si="63"/>
        <v>#NUM!</v>
      </c>
      <c r="AP102" s="15" t="e">
        <f t="shared" si="64"/>
        <v>#NUM!</v>
      </c>
      <c r="AQ102" s="15" t="e">
        <f t="shared" si="65"/>
        <v>#NUM!</v>
      </c>
      <c r="AR102" s="15" t="e">
        <f t="shared" si="66"/>
        <v>#NUM!</v>
      </c>
      <c r="AS102" s="12" t="s">
        <v>47</v>
      </c>
      <c r="AT102" s="19" t="e">
        <f>VLOOKUP(B102,prot!A:I,9,FALSE)</f>
        <v>#N/A</v>
      </c>
      <c r="AU102" s="9" t="b">
        <f t="shared" si="67"/>
        <v>1</v>
      </c>
      <c r="AV102" s="8">
        <f t="shared" si="68"/>
        <v>0</v>
      </c>
    </row>
    <row r="103" spans="1:48" ht="12.75" hidden="1" customHeight="1">
      <c r="A103" s="3">
        <v>11</v>
      </c>
      <c r="B103" s="1" t="s">
        <v>129</v>
      </c>
      <c r="C103" s="53">
        <v>1985</v>
      </c>
      <c r="D103" s="18" t="s">
        <v>68</v>
      </c>
      <c r="E103" s="37" t="s">
        <v>68</v>
      </c>
      <c r="F103" s="37" t="s">
        <v>68</v>
      </c>
      <c r="G103" s="18">
        <v>0</v>
      </c>
      <c r="H103" s="18">
        <v>0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>
        <f>SUM(D103:AB103)</f>
        <v>0</v>
      </c>
      <c r="AD103" s="28">
        <f>SUMIF(AF103:AR103,"&gt;0")</f>
        <v>0</v>
      </c>
      <c r="AE103" s="21" t="str">
        <f t="shared" si="53"/>
        <v/>
      </c>
      <c r="AF103" s="15">
        <f t="shared" si="54"/>
        <v>0</v>
      </c>
      <c r="AG103" s="15">
        <f t="shared" si="55"/>
        <v>0</v>
      </c>
      <c r="AH103" s="15" t="e">
        <f t="shared" si="56"/>
        <v>#NUM!</v>
      </c>
      <c r="AI103" s="15" t="e">
        <f t="shared" si="57"/>
        <v>#NUM!</v>
      </c>
      <c r="AJ103" s="15" t="e">
        <f t="shared" si="58"/>
        <v>#NUM!</v>
      </c>
      <c r="AK103" s="15" t="e">
        <f t="shared" si="59"/>
        <v>#NUM!</v>
      </c>
      <c r="AL103" s="15" t="e">
        <f t="shared" si="60"/>
        <v>#NUM!</v>
      </c>
      <c r="AM103" s="15" t="e">
        <f t="shared" si="61"/>
        <v>#NUM!</v>
      </c>
      <c r="AN103" s="15" t="e">
        <f t="shared" si="62"/>
        <v>#NUM!</v>
      </c>
      <c r="AO103" s="15" t="e">
        <f t="shared" si="63"/>
        <v>#NUM!</v>
      </c>
      <c r="AP103" s="15" t="e">
        <f t="shared" si="64"/>
        <v>#NUM!</v>
      </c>
      <c r="AQ103" s="15" t="e">
        <f t="shared" si="65"/>
        <v>#NUM!</v>
      </c>
      <c r="AR103" s="15" t="e">
        <f t="shared" si="66"/>
        <v>#NUM!</v>
      </c>
      <c r="AS103" s="12" t="s">
        <v>47</v>
      </c>
      <c r="AT103" s="19" t="e">
        <f>VLOOKUP(B103,prot!A:I,9,FALSE)</f>
        <v>#N/A</v>
      </c>
      <c r="AU103" s="9" t="b">
        <f t="shared" si="67"/>
        <v>1</v>
      </c>
      <c r="AV103" s="8">
        <f t="shared" si="68"/>
        <v>0</v>
      </c>
    </row>
    <row r="104" spans="1:48" hidden="1">
      <c r="A104" s="3">
        <v>12</v>
      </c>
      <c r="B104" s="1" t="s">
        <v>94</v>
      </c>
      <c r="C104" s="53">
        <v>1984</v>
      </c>
      <c r="D104" s="18" t="s">
        <v>68</v>
      </c>
      <c r="E104" s="37" t="s">
        <v>68</v>
      </c>
      <c r="F104" s="37" t="s">
        <v>68</v>
      </c>
      <c r="G104" s="18">
        <v>0</v>
      </c>
      <c r="H104" s="18">
        <v>0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>
        <f>SUM(D104:AB104)</f>
        <v>0</v>
      </c>
      <c r="AD104" s="28">
        <f>SUMIF(AF104:AR104,"&gt;0")</f>
        <v>0</v>
      </c>
      <c r="AE104" s="21" t="str">
        <f t="shared" si="53"/>
        <v/>
      </c>
      <c r="AF104" s="15">
        <f t="shared" si="54"/>
        <v>0</v>
      </c>
      <c r="AG104" s="15">
        <f t="shared" si="55"/>
        <v>0</v>
      </c>
      <c r="AH104" s="15" t="e">
        <f t="shared" si="56"/>
        <v>#NUM!</v>
      </c>
      <c r="AI104" s="15" t="e">
        <f t="shared" si="57"/>
        <v>#NUM!</v>
      </c>
      <c r="AJ104" s="15" t="e">
        <f t="shared" si="58"/>
        <v>#NUM!</v>
      </c>
      <c r="AK104" s="15" t="e">
        <f t="shared" si="59"/>
        <v>#NUM!</v>
      </c>
      <c r="AL104" s="15" t="e">
        <f t="shared" si="60"/>
        <v>#NUM!</v>
      </c>
      <c r="AM104" s="15" t="e">
        <f t="shared" si="61"/>
        <v>#NUM!</v>
      </c>
      <c r="AN104" s="15" t="e">
        <f t="shared" si="62"/>
        <v>#NUM!</v>
      </c>
      <c r="AO104" s="15" t="e">
        <f t="shared" si="63"/>
        <v>#NUM!</v>
      </c>
      <c r="AP104" s="15" t="e">
        <f t="shared" si="64"/>
        <v>#NUM!</v>
      </c>
      <c r="AQ104" s="15" t="e">
        <f t="shared" si="65"/>
        <v>#NUM!</v>
      </c>
      <c r="AR104" s="15" t="e">
        <f t="shared" si="66"/>
        <v>#NUM!</v>
      </c>
      <c r="AS104" s="12" t="s">
        <v>47</v>
      </c>
      <c r="AT104" s="19" t="e">
        <f>VLOOKUP(B104,prot!A:I,9,FALSE)</f>
        <v>#N/A</v>
      </c>
      <c r="AU104" s="9" t="b">
        <f t="shared" si="67"/>
        <v>1</v>
      </c>
      <c r="AV104" s="8">
        <f t="shared" si="68"/>
        <v>0</v>
      </c>
    </row>
    <row r="105" spans="1:48" ht="12.75" hidden="1" customHeight="1">
      <c r="A105" s="3">
        <v>13</v>
      </c>
      <c r="B105" s="1" t="s">
        <v>106</v>
      </c>
      <c r="C105" s="53">
        <v>1975</v>
      </c>
      <c r="D105" s="18" t="s">
        <v>68</v>
      </c>
      <c r="E105" s="37" t="s">
        <v>68</v>
      </c>
      <c r="F105" s="37" t="s">
        <v>68</v>
      </c>
      <c r="G105" s="18">
        <v>0</v>
      </c>
      <c r="H105" s="18">
        <v>0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>
        <f>SUM(D105:AB105)</f>
        <v>0</v>
      </c>
      <c r="AD105" s="28">
        <f>SUMIF(AF105:AR105,"&gt;0")</f>
        <v>0</v>
      </c>
      <c r="AE105" s="21" t="str">
        <f t="shared" si="53"/>
        <v/>
      </c>
      <c r="AF105" s="15">
        <f t="shared" si="54"/>
        <v>0</v>
      </c>
      <c r="AG105" s="15">
        <f t="shared" si="55"/>
        <v>0</v>
      </c>
      <c r="AH105" s="15" t="e">
        <f t="shared" si="56"/>
        <v>#NUM!</v>
      </c>
      <c r="AI105" s="15" t="e">
        <f t="shared" si="57"/>
        <v>#NUM!</v>
      </c>
      <c r="AJ105" s="15" t="e">
        <f t="shared" si="58"/>
        <v>#NUM!</v>
      </c>
      <c r="AK105" s="15" t="e">
        <f t="shared" si="59"/>
        <v>#NUM!</v>
      </c>
      <c r="AL105" s="15" t="e">
        <f t="shared" si="60"/>
        <v>#NUM!</v>
      </c>
      <c r="AM105" s="15" t="e">
        <f t="shared" si="61"/>
        <v>#NUM!</v>
      </c>
      <c r="AN105" s="15" t="e">
        <f t="shared" si="62"/>
        <v>#NUM!</v>
      </c>
      <c r="AO105" s="15" t="e">
        <f t="shared" si="63"/>
        <v>#NUM!</v>
      </c>
      <c r="AP105" s="15" t="e">
        <f t="shared" si="64"/>
        <v>#NUM!</v>
      </c>
      <c r="AQ105" s="15" t="e">
        <f t="shared" si="65"/>
        <v>#NUM!</v>
      </c>
      <c r="AR105" s="15" t="e">
        <f t="shared" si="66"/>
        <v>#NUM!</v>
      </c>
      <c r="AS105" s="12" t="s">
        <v>47</v>
      </c>
      <c r="AT105" s="19" t="e">
        <f>VLOOKUP(B105,prot!A:I,9,FALSE)</f>
        <v>#N/A</v>
      </c>
      <c r="AU105" s="9" t="b">
        <f t="shared" si="67"/>
        <v>1</v>
      </c>
      <c r="AV105" s="8">
        <f t="shared" si="68"/>
        <v>0</v>
      </c>
    </row>
    <row r="106" spans="1:48" hidden="1">
      <c r="A106" s="3">
        <v>14</v>
      </c>
      <c r="B106" s="1" t="s">
        <v>125</v>
      </c>
      <c r="C106" s="53">
        <v>1978</v>
      </c>
      <c r="D106" s="18" t="s">
        <v>68</v>
      </c>
      <c r="E106" s="37" t="s">
        <v>68</v>
      </c>
      <c r="F106" s="37" t="s">
        <v>68</v>
      </c>
      <c r="G106" s="18">
        <v>0</v>
      </c>
      <c r="H106" s="18">
        <v>0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>
        <f>SUM(D106:AB106)</f>
        <v>0</v>
      </c>
      <c r="AD106" s="28">
        <f>SUMIF(AF106:AR106,"&gt;0")</f>
        <v>0</v>
      </c>
      <c r="AE106" s="21" t="str">
        <f t="shared" si="53"/>
        <v/>
      </c>
      <c r="AF106" s="15">
        <f t="shared" si="54"/>
        <v>0</v>
      </c>
      <c r="AG106" s="15">
        <f t="shared" si="55"/>
        <v>0</v>
      </c>
      <c r="AH106" s="15" t="e">
        <f t="shared" si="56"/>
        <v>#NUM!</v>
      </c>
      <c r="AI106" s="15" t="e">
        <f t="shared" si="57"/>
        <v>#NUM!</v>
      </c>
      <c r="AJ106" s="15" t="e">
        <f t="shared" si="58"/>
        <v>#NUM!</v>
      </c>
      <c r="AK106" s="15" t="e">
        <f t="shared" si="59"/>
        <v>#NUM!</v>
      </c>
      <c r="AL106" s="15" t="e">
        <f t="shared" si="60"/>
        <v>#NUM!</v>
      </c>
      <c r="AM106" s="15" t="e">
        <f t="shared" si="61"/>
        <v>#NUM!</v>
      </c>
      <c r="AN106" s="15" t="e">
        <f t="shared" si="62"/>
        <v>#NUM!</v>
      </c>
      <c r="AO106" s="15" t="e">
        <f t="shared" si="63"/>
        <v>#NUM!</v>
      </c>
      <c r="AP106" s="15" t="e">
        <f t="shared" si="64"/>
        <v>#NUM!</v>
      </c>
      <c r="AQ106" s="15" t="e">
        <f t="shared" si="65"/>
        <v>#NUM!</v>
      </c>
      <c r="AR106" s="15" t="e">
        <f t="shared" si="66"/>
        <v>#NUM!</v>
      </c>
      <c r="AS106" s="12" t="s">
        <v>47</v>
      </c>
      <c r="AT106" s="19" t="e">
        <f>VLOOKUP(B106,prot!A:I,9,FALSE)</f>
        <v>#N/A</v>
      </c>
      <c r="AU106" s="9" t="b">
        <f t="shared" si="67"/>
        <v>1</v>
      </c>
      <c r="AV106" s="8">
        <f t="shared" si="68"/>
        <v>0</v>
      </c>
    </row>
    <row r="107" spans="1:48" hidden="1">
      <c r="A107" s="3">
        <v>15</v>
      </c>
      <c r="B107" s="1" t="s">
        <v>134</v>
      </c>
      <c r="C107" s="53">
        <v>1973</v>
      </c>
      <c r="D107" s="18" t="s">
        <v>68</v>
      </c>
      <c r="E107" s="37" t="s">
        <v>68</v>
      </c>
      <c r="F107" s="37" t="s">
        <v>68</v>
      </c>
      <c r="G107" s="18">
        <v>0</v>
      </c>
      <c r="H107" s="18">
        <v>0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>
        <f>SUM(D107:AB107)</f>
        <v>0</v>
      </c>
      <c r="AD107" s="28">
        <f>SUMIF(AF107:AR107,"&gt;0")</f>
        <v>0</v>
      </c>
      <c r="AE107" s="21" t="str">
        <f t="shared" si="53"/>
        <v/>
      </c>
      <c r="AF107" s="15">
        <f t="shared" si="54"/>
        <v>0</v>
      </c>
      <c r="AG107" s="15">
        <f t="shared" si="55"/>
        <v>0</v>
      </c>
      <c r="AH107" s="15" t="e">
        <f t="shared" si="56"/>
        <v>#NUM!</v>
      </c>
      <c r="AI107" s="15" t="e">
        <f t="shared" si="57"/>
        <v>#NUM!</v>
      </c>
      <c r="AJ107" s="15" t="e">
        <f t="shared" si="58"/>
        <v>#NUM!</v>
      </c>
      <c r="AK107" s="15" t="e">
        <f t="shared" si="59"/>
        <v>#NUM!</v>
      </c>
      <c r="AL107" s="15" t="e">
        <f t="shared" si="60"/>
        <v>#NUM!</v>
      </c>
      <c r="AM107" s="15" t="e">
        <f t="shared" si="61"/>
        <v>#NUM!</v>
      </c>
      <c r="AN107" s="15" t="e">
        <f t="shared" si="62"/>
        <v>#NUM!</v>
      </c>
      <c r="AO107" s="15" t="e">
        <f t="shared" si="63"/>
        <v>#NUM!</v>
      </c>
      <c r="AP107" s="15" t="e">
        <f t="shared" si="64"/>
        <v>#NUM!</v>
      </c>
      <c r="AQ107" s="15" t="e">
        <f t="shared" si="65"/>
        <v>#NUM!</v>
      </c>
      <c r="AR107" s="15" t="e">
        <f t="shared" si="66"/>
        <v>#NUM!</v>
      </c>
      <c r="AS107" s="12" t="s">
        <v>47</v>
      </c>
      <c r="AT107" s="19" t="e">
        <f>VLOOKUP(B107,prot!A:I,9,FALSE)</f>
        <v>#N/A</v>
      </c>
      <c r="AU107" s="9" t="b">
        <f t="shared" si="67"/>
        <v>1</v>
      </c>
      <c r="AV107" s="8">
        <f t="shared" si="68"/>
        <v>0</v>
      </c>
    </row>
    <row r="108" spans="1:48" hidden="1">
      <c r="A108" s="3">
        <v>16</v>
      </c>
      <c r="B108" s="1" t="s">
        <v>120</v>
      </c>
      <c r="C108" s="53">
        <v>1986</v>
      </c>
      <c r="D108" s="18" t="s">
        <v>68</v>
      </c>
      <c r="E108" s="37" t="s">
        <v>68</v>
      </c>
      <c r="F108" s="37" t="s">
        <v>68</v>
      </c>
      <c r="G108" s="18">
        <v>0</v>
      </c>
      <c r="H108" s="18">
        <v>0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>
        <f>SUM(D108:AB108)</f>
        <v>0</v>
      </c>
      <c r="AD108" s="28">
        <f>SUMIF(AF108:AR108,"&gt;0")</f>
        <v>0</v>
      </c>
      <c r="AE108" s="21" t="str">
        <f t="shared" si="53"/>
        <v/>
      </c>
      <c r="AF108" s="15">
        <f t="shared" si="54"/>
        <v>0</v>
      </c>
      <c r="AG108" s="15">
        <f t="shared" si="55"/>
        <v>0</v>
      </c>
      <c r="AH108" s="15" t="e">
        <f t="shared" si="56"/>
        <v>#NUM!</v>
      </c>
      <c r="AI108" s="15" t="e">
        <f t="shared" si="57"/>
        <v>#NUM!</v>
      </c>
      <c r="AJ108" s="15" t="e">
        <f t="shared" si="58"/>
        <v>#NUM!</v>
      </c>
      <c r="AK108" s="15" t="e">
        <f t="shared" si="59"/>
        <v>#NUM!</v>
      </c>
      <c r="AL108" s="15" t="e">
        <f t="shared" si="60"/>
        <v>#NUM!</v>
      </c>
      <c r="AM108" s="15" t="e">
        <f t="shared" si="61"/>
        <v>#NUM!</v>
      </c>
      <c r="AN108" s="15" t="e">
        <f t="shared" si="62"/>
        <v>#NUM!</v>
      </c>
      <c r="AO108" s="15" t="e">
        <f t="shared" si="63"/>
        <v>#NUM!</v>
      </c>
      <c r="AP108" s="15" t="e">
        <f t="shared" si="64"/>
        <v>#NUM!</v>
      </c>
      <c r="AQ108" s="15" t="e">
        <f t="shared" si="65"/>
        <v>#NUM!</v>
      </c>
      <c r="AR108" s="15" t="e">
        <f t="shared" si="66"/>
        <v>#NUM!</v>
      </c>
      <c r="AS108" s="12" t="s">
        <v>47</v>
      </c>
      <c r="AT108" s="19" t="e">
        <f>VLOOKUP(B108,prot!A:I,9,FALSE)</f>
        <v>#N/A</v>
      </c>
      <c r="AU108" s="9" t="b">
        <f t="shared" si="67"/>
        <v>1</v>
      </c>
      <c r="AV108" s="8">
        <f t="shared" si="68"/>
        <v>0</v>
      </c>
    </row>
    <row r="109" spans="1:48" hidden="1">
      <c r="A109" s="3">
        <v>17</v>
      </c>
      <c r="B109" s="1" t="s">
        <v>127</v>
      </c>
      <c r="C109" s="55">
        <v>1975</v>
      </c>
      <c r="D109" s="18" t="s">
        <v>68</v>
      </c>
      <c r="E109" s="37" t="s">
        <v>68</v>
      </c>
      <c r="F109" s="37" t="s">
        <v>68</v>
      </c>
      <c r="G109" s="18">
        <v>0</v>
      </c>
      <c r="H109" s="18">
        <v>0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>
        <f>SUM(D109:AB109)</f>
        <v>0</v>
      </c>
      <c r="AD109" s="28">
        <f>SUMIF(AF109:AR109,"&gt;0")</f>
        <v>0</v>
      </c>
      <c r="AE109" s="21" t="str">
        <f t="shared" si="53"/>
        <v/>
      </c>
      <c r="AF109" s="15">
        <f t="shared" si="54"/>
        <v>0</v>
      </c>
      <c r="AG109" s="15">
        <f t="shared" si="55"/>
        <v>0</v>
      </c>
      <c r="AH109" s="15" t="e">
        <f t="shared" si="56"/>
        <v>#NUM!</v>
      </c>
      <c r="AI109" s="15" t="e">
        <f t="shared" si="57"/>
        <v>#NUM!</v>
      </c>
      <c r="AJ109" s="15" t="e">
        <f t="shared" si="58"/>
        <v>#NUM!</v>
      </c>
      <c r="AK109" s="15" t="e">
        <f t="shared" si="59"/>
        <v>#NUM!</v>
      </c>
      <c r="AL109" s="15" t="e">
        <f t="shared" si="60"/>
        <v>#NUM!</v>
      </c>
      <c r="AM109" s="15" t="e">
        <f t="shared" si="61"/>
        <v>#NUM!</v>
      </c>
      <c r="AN109" s="15" t="e">
        <f t="shared" si="62"/>
        <v>#NUM!</v>
      </c>
      <c r="AO109" s="15" t="e">
        <f t="shared" si="63"/>
        <v>#NUM!</v>
      </c>
      <c r="AP109" s="15" t="e">
        <f t="shared" si="64"/>
        <v>#NUM!</v>
      </c>
      <c r="AQ109" s="15" t="e">
        <f t="shared" si="65"/>
        <v>#NUM!</v>
      </c>
      <c r="AR109" s="15" t="e">
        <f t="shared" si="66"/>
        <v>#NUM!</v>
      </c>
      <c r="AS109" s="12" t="s">
        <v>47</v>
      </c>
      <c r="AT109" s="19" t="e">
        <f>VLOOKUP(B109,prot!A:I,9,FALSE)</f>
        <v>#N/A</v>
      </c>
      <c r="AU109" s="9" t="b">
        <f t="shared" si="67"/>
        <v>1</v>
      </c>
      <c r="AV109" s="8">
        <f t="shared" si="68"/>
        <v>0</v>
      </c>
    </row>
    <row r="110" spans="1:48" ht="12.75" hidden="1" customHeight="1">
      <c r="A110" s="3">
        <v>18</v>
      </c>
      <c r="B110" s="1" t="s">
        <v>119</v>
      </c>
      <c r="C110" s="53">
        <v>1975</v>
      </c>
      <c r="D110" s="18" t="s">
        <v>68</v>
      </c>
      <c r="E110" s="37" t="s">
        <v>68</v>
      </c>
      <c r="F110" s="37" t="s">
        <v>68</v>
      </c>
      <c r="G110" s="18">
        <v>0</v>
      </c>
      <c r="H110" s="18">
        <v>0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>
        <f>SUM(D110:AB110)</f>
        <v>0</v>
      </c>
      <c r="AD110" s="28">
        <f>SUMIF(AF110:AR110,"&gt;0")</f>
        <v>0</v>
      </c>
      <c r="AE110" s="21" t="str">
        <f t="shared" si="53"/>
        <v/>
      </c>
      <c r="AF110" s="15">
        <f t="shared" si="54"/>
        <v>0</v>
      </c>
      <c r="AG110" s="15">
        <f t="shared" si="55"/>
        <v>0</v>
      </c>
      <c r="AH110" s="15" t="e">
        <f t="shared" si="56"/>
        <v>#NUM!</v>
      </c>
      <c r="AI110" s="15" t="e">
        <f t="shared" si="57"/>
        <v>#NUM!</v>
      </c>
      <c r="AJ110" s="15" t="e">
        <f t="shared" si="58"/>
        <v>#NUM!</v>
      </c>
      <c r="AK110" s="15" t="e">
        <f t="shared" si="59"/>
        <v>#NUM!</v>
      </c>
      <c r="AL110" s="15" t="e">
        <f t="shared" si="60"/>
        <v>#NUM!</v>
      </c>
      <c r="AM110" s="15" t="e">
        <f t="shared" si="61"/>
        <v>#NUM!</v>
      </c>
      <c r="AN110" s="15" t="e">
        <f t="shared" si="62"/>
        <v>#NUM!</v>
      </c>
      <c r="AO110" s="15" t="e">
        <f t="shared" si="63"/>
        <v>#NUM!</v>
      </c>
      <c r="AP110" s="15" t="e">
        <f t="shared" si="64"/>
        <v>#NUM!</v>
      </c>
      <c r="AQ110" s="15" t="e">
        <f t="shared" si="65"/>
        <v>#NUM!</v>
      </c>
      <c r="AR110" s="15" t="e">
        <f t="shared" si="66"/>
        <v>#NUM!</v>
      </c>
      <c r="AS110" s="12" t="s">
        <v>47</v>
      </c>
      <c r="AT110" s="19" t="e">
        <f>VLOOKUP(B110,prot!A:I,9,FALSE)</f>
        <v>#N/A</v>
      </c>
      <c r="AU110" s="9" t="b">
        <f t="shared" si="67"/>
        <v>1</v>
      </c>
      <c r="AV110" s="8">
        <f t="shared" si="68"/>
        <v>0</v>
      </c>
    </row>
    <row r="111" spans="1:48" ht="12.75" hidden="1" customHeight="1">
      <c r="A111" s="3">
        <v>19</v>
      </c>
      <c r="B111" s="1" t="s">
        <v>121</v>
      </c>
      <c r="C111" s="53">
        <v>1988</v>
      </c>
      <c r="D111" s="18" t="s">
        <v>68</v>
      </c>
      <c r="E111" s="37" t="s">
        <v>68</v>
      </c>
      <c r="F111" s="37" t="s">
        <v>68</v>
      </c>
      <c r="G111" s="18">
        <v>0</v>
      </c>
      <c r="H111" s="18">
        <v>0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>
        <f>SUM(D111:AB111)</f>
        <v>0</v>
      </c>
      <c r="AD111" s="28">
        <f>SUMIF(AF111:AR111,"&gt;0")</f>
        <v>0</v>
      </c>
      <c r="AE111" s="21" t="str">
        <f t="shared" si="53"/>
        <v/>
      </c>
      <c r="AF111" s="15">
        <f t="shared" si="54"/>
        <v>0</v>
      </c>
      <c r="AG111" s="15">
        <f t="shared" si="55"/>
        <v>0</v>
      </c>
      <c r="AH111" s="15" t="e">
        <f t="shared" si="56"/>
        <v>#NUM!</v>
      </c>
      <c r="AI111" s="15" t="e">
        <f t="shared" si="57"/>
        <v>#NUM!</v>
      </c>
      <c r="AJ111" s="15" t="e">
        <f t="shared" si="58"/>
        <v>#NUM!</v>
      </c>
      <c r="AK111" s="15" t="e">
        <f t="shared" si="59"/>
        <v>#NUM!</v>
      </c>
      <c r="AL111" s="15" t="e">
        <f t="shared" si="60"/>
        <v>#NUM!</v>
      </c>
      <c r="AM111" s="15" t="e">
        <f t="shared" si="61"/>
        <v>#NUM!</v>
      </c>
      <c r="AN111" s="15" t="e">
        <f t="shared" si="62"/>
        <v>#NUM!</v>
      </c>
      <c r="AO111" s="15" t="e">
        <f t="shared" si="63"/>
        <v>#NUM!</v>
      </c>
      <c r="AP111" s="15" t="e">
        <f t="shared" si="64"/>
        <v>#NUM!</v>
      </c>
      <c r="AQ111" s="15" t="e">
        <f t="shared" si="65"/>
        <v>#NUM!</v>
      </c>
      <c r="AR111" s="15" t="e">
        <f t="shared" si="66"/>
        <v>#NUM!</v>
      </c>
      <c r="AS111" s="12" t="s">
        <v>47</v>
      </c>
      <c r="AT111" s="19" t="e">
        <f>VLOOKUP(B111,prot!A:I,9,FALSE)</f>
        <v>#N/A</v>
      </c>
      <c r="AU111" s="9" t="b">
        <f t="shared" si="67"/>
        <v>1</v>
      </c>
      <c r="AV111" s="8">
        <f t="shared" si="68"/>
        <v>0</v>
      </c>
    </row>
    <row r="112" spans="1:48" ht="12.75" hidden="1" customHeight="1">
      <c r="A112" s="3">
        <v>20</v>
      </c>
      <c r="B112" s="1" t="s">
        <v>116</v>
      </c>
      <c r="C112" s="53">
        <v>1987</v>
      </c>
      <c r="D112" s="18" t="s">
        <v>68</v>
      </c>
      <c r="E112" s="37" t="s">
        <v>68</v>
      </c>
      <c r="F112" s="37" t="s">
        <v>68</v>
      </c>
      <c r="G112" s="18">
        <v>0</v>
      </c>
      <c r="H112" s="18">
        <v>0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>
        <f>SUM(D112:AB112)</f>
        <v>0</v>
      </c>
      <c r="AD112" s="28">
        <f>SUMIF(AF112:AR112,"&gt;0")</f>
        <v>0</v>
      </c>
      <c r="AE112" s="21" t="str">
        <f t="shared" si="53"/>
        <v/>
      </c>
      <c r="AF112" s="15">
        <f t="shared" si="54"/>
        <v>0</v>
      </c>
      <c r="AG112" s="15">
        <f t="shared" si="55"/>
        <v>0</v>
      </c>
      <c r="AH112" s="15" t="e">
        <f t="shared" si="56"/>
        <v>#NUM!</v>
      </c>
      <c r="AI112" s="15" t="e">
        <f t="shared" si="57"/>
        <v>#NUM!</v>
      </c>
      <c r="AJ112" s="15" t="e">
        <f t="shared" si="58"/>
        <v>#NUM!</v>
      </c>
      <c r="AK112" s="15" t="e">
        <f t="shared" si="59"/>
        <v>#NUM!</v>
      </c>
      <c r="AL112" s="15" t="e">
        <f t="shared" si="60"/>
        <v>#NUM!</v>
      </c>
      <c r="AM112" s="15" t="e">
        <f t="shared" si="61"/>
        <v>#NUM!</v>
      </c>
      <c r="AN112" s="15" t="e">
        <f t="shared" si="62"/>
        <v>#NUM!</v>
      </c>
      <c r="AO112" s="15" t="e">
        <f t="shared" si="63"/>
        <v>#NUM!</v>
      </c>
      <c r="AP112" s="15" t="e">
        <f t="shared" si="64"/>
        <v>#NUM!</v>
      </c>
      <c r="AQ112" s="15" t="e">
        <f t="shared" si="65"/>
        <v>#NUM!</v>
      </c>
      <c r="AR112" s="15" t="e">
        <f t="shared" si="66"/>
        <v>#NUM!</v>
      </c>
      <c r="AS112" s="12" t="s">
        <v>47</v>
      </c>
      <c r="AT112" s="19" t="e">
        <f>VLOOKUP(B112,prot!A:I,9,FALSE)</f>
        <v>#N/A</v>
      </c>
      <c r="AU112" s="9" t="b">
        <f t="shared" si="67"/>
        <v>1</v>
      </c>
      <c r="AV112" s="8">
        <f t="shared" si="68"/>
        <v>0</v>
      </c>
    </row>
    <row r="113" spans="1:233" ht="12.75" customHeight="1">
      <c r="A113" s="3"/>
      <c r="B113" s="60" t="s">
        <v>66</v>
      </c>
      <c r="C113" s="61"/>
      <c r="D113" s="18"/>
      <c r="E113" s="37"/>
      <c r="F113" s="37"/>
      <c r="G113" s="18">
        <v>0</v>
      </c>
      <c r="H113" s="18">
        <v>0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>
        <f t="shared" ref="AC113:AC137" si="69">SUM(D113:AB113)</f>
        <v>0</v>
      </c>
      <c r="AD113" s="28">
        <f t="shared" ref="AD113:AD131" si="70">SUMIF(AF113:AR113,"&gt;0")</f>
        <v>0</v>
      </c>
      <c r="AE113" s="21"/>
      <c r="AF113" s="15">
        <f t="shared" si="54"/>
        <v>0</v>
      </c>
      <c r="AG113" s="15">
        <f t="shared" si="55"/>
        <v>0</v>
      </c>
      <c r="AH113" s="15" t="e">
        <f t="shared" si="56"/>
        <v>#NUM!</v>
      </c>
      <c r="AI113" s="15" t="e">
        <f t="shared" si="57"/>
        <v>#NUM!</v>
      </c>
      <c r="AJ113" s="15" t="e">
        <f t="shared" si="58"/>
        <v>#NUM!</v>
      </c>
      <c r="AK113" s="15" t="e">
        <f t="shared" si="59"/>
        <v>#NUM!</v>
      </c>
      <c r="AL113" s="15" t="e">
        <f t="shared" si="60"/>
        <v>#NUM!</v>
      </c>
      <c r="AM113" s="15" t="e">
        <f t="shared" si="61"/>
        <v>#NUM!</v>
      </c>
      <c r="AN113" s="15" t="e">
        <f t="shared" si="62"/>
        <v>#NUM!</v>
      </c>
      <c r="AO113" s="15" t="e">
        <f t="shared" si="63"/>
        <v>#NUM!</v>
      </c>
      <c r="AP113" s="15" t="e">
        <f t="shared" si="64"/>
        <v>#NUM!</v>
      </c>
      <c r="AQ113" s="15" t="e">
        <f t="shared" si="65"/>
        <v>#NUM!</v>
      </c>
      <c r="AR113" s="15" t="e">
        <f t="shared" si="66"/>
        <v>#NUM!</v>
      </c>
      <c r="AS113" s="12" t="s">
        <v>47</v>
      </c>
      <c r="AT113" s="19" t="e">
        <f>VLOOKUP(B113,prot!A:I,9,FALSE)</f>
        <v>#N/A</v>
      </c>
      <c r="AU113" s="9" t="b">
        <f t="shared" si="67"/>
        <v>1</v>
      </c>
      <c r="AV113" s="8">
        <f t="shared" si="68"/>
        <v>0</v>
      </c>
      <c r="AW113" s="14"/>
      <c r="AX113" s="14"/>
      <c r="AY113" s="14"/>
      <c r="AZ113" s="14"/>
      <c r="BA113" s="14"/>
      <c r="BB113" s="14"/>
      <c r="BC113" s="29"/>
      <c r="BD113" s="30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29"/>
      <c r="CN113" s="30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29"/>
      <c r="DX113" s="30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29"/>
      <c r="FH113" s="30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29"/>
      <c r="GR113" s="30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</row>
    <row r="114" spans="1:233" ht="13.5" customHeight="1">
      <c r="A114" s="3">
        <v>1</v>
      </c>
      <c r="B114" s="1" t="s">
        <v>12</v>
      </c>
      <c r="C114" s="53">
        <v>1956</v>
      </c>
      <c r="D114" s="18">
        <v>1153</v>
      </c>
      <c r="E114" s="37">
        <v>1040.3851233924227</v>
      </c>
      <c r="F114" s="37">
        <v>1086.2378716744913</v>
      </c>
      <c r="G114" s="18">
        <v>1140.9292294807369</v>
      </c>
      <c r="H114" s="18">
        <v>1041.8674698795182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>
        <f>SUM(D114:AB114)</f>
        <v>5462.4196944271698</v>
      </c>
      <c r="AD114" s="28">
        <f>SUMIF(AF114:AR114,"&gt;0")</f>
        <v>5462.4196944271689</v>
      </c>
      <c r="AE114" s="21" t="str">
        <f t="shared" ref="AE114:AE124" si="71">IF(AV114=0,"",AV114)</f>
        <v/>
      </c>
      <c r="AF114" s="15">
        <f t="shared" si="54"/>
        <v>1153</v>
      </c>
      <c r="AG114" s="15">
        <f t="shared" si="55"/>
        <v>1140.9292294807369</v>
      </c>
      <c r="AH114" s="15">
        <f t="shared" si="56"/>
        <v>1086.2378716744913</v>
      </c>
      <c r="AI114" s="15">
        <f t="shared" si="57"/>
        <v>1041.8674698795182</v>
      </c>
      <c r="AJ114" s="15">
        <f t="shared" si="58"/>
        <v>1040.3851233924227</v>
      </c>
      <c r="AK114" s="15" t="e">
        <f t="shared" si="59"/>
        <v>#NUM!</v>
      </c>
      <c r="AL114" s="15" t="e">
        <f t="shared" si="60"/>
        <v>#NUM!</v>
      </c>
      <c r="AM114" s="15" t="e">
        <f t="shared" si="61"/>
        <v>#NUM!</v>
      </c>
      <c r="AN114" s="15" t="e">
        <f t="shared" si="62"/>
        <v>#NUM!</v>
      </c>
      <c r="AO114" s="15" t="e">
        <f t="shared" si="63"/>
        <v>#NUM!</v>
      </c>
      <c r="AP114" s="15" t="e">
        <f t="shared" si="64"/>
        <v>#NUM!</v>
      </c>
      <c r="AQ114" s="15" t="e">
        <f t="shared" si="65"/>
        <v>#NUM!</v>
      </c>
      <c r="AR114" s="15" t="e">
        <f t="shared" si="66"/>
        <v>#NUM!</v>
      </c>
      <c r="AS114" s="12" t="s">
        <v>47</v>
      </c>
      <c r="AT114" s="19" t="e">
        <f>VLOOKUP(B114,prot!A:I,9,FALSE)</f>
        <v>#N/A</v>
      </c>
      <c r="AU114" s="9" t="b">
        <f t="shared" si="67"/>
        <v>1</v>
      </c>
      <c r="AV114" s="8">
        <f t="shared" si="68"/>
        <v>0</v>
      </c>
    </row>
    <row r="115" spans="1:233" ht="12.6" customHeight="1">
      <c r="A115" s="3">
        <v>2</v>
      </c>
      <c r="B115" s="4" t="s">
        <v>35</v>
      </c>
      <c r="C115" s="52">
        <v>1962</v>
      </c>
      <c r="D115" s="18">
        <v>1033.184605348989</v>
      </c>
      <c r="E115" s="37">
        <v>1073.9315647827759</v>
      </c>
      <c r="F115" s="37">
        <v>1076</v>
      </c>
      <c r="G115" s="18">
        <v>1057.648918469218</v>
      </c>
      <c r="H115" s="18">
        <v>981.15501519756856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>
        <f>SUM(D115:AB115)</f>
        <v>5221.9201037985522</v>
      </c>
      <c r="AD115" s="28">
        <f>SUMIF(AF115:AR115,"&gt;0")</f>
        <v>5221.9201037985522</v>
      </c>
      <c r="AE115" s="21" t="str">
        <f t="shared" si="71"/>
        <v/>
      </c>
      <c r="AF115" s="15">
        <f t="shared" si="54"/>
        <v>1076</v>
      </c>
      <c r="AG115" s="15">
        <f t="shared" si="55"/>
        <v>1073.9315647827759</v>
      </c>
      <c r="AH115" s="15">
        <f t="shared" si="56"/>
        <v>1057.648918469218</v>
      </c>
      <c r="AI115" s="15">
        <f t="shared" si="57"/>
        <v>1033.184605348989</v>
      </c>
      <c r="AJ115" s="15">
        <f t="shared" si="58"/>
        <v>981.15501519756856</v>
      </c>
      <c r="AK115" s="15" t="e">
        <f t="shared" si="59"/>
        <v>#NUM!</v>
      </c>
      <c r="AL115" s="15" t="e">
        <f t="shared" si="60"/>
        <v>#NUM!</v>
      </c>
      <c r="AM115" s="15" t="e">
        <f t="shared" si="61"/>
        <v>#NUM!</v>
      </c>
      <c r="AN115" s="15" t="e">
        <f t="shared" si="62"/>
        <v>#NUM!</v>
      </c>
      <c r="AO115" s="15" t="e">
        <f t="shared" si="63"/>
        <v>#NUM!</v>
      </c>
      <c r="AP115" s="15" t="e">
        <f t="shared" si="64"/>
        <v>#NUM!</v>
      </c>
      <c r="AQ115" s="15" t="e">
        <f t="shared" si="65"/>
        <v>#NUM!</v>
      </c>
      <c r="AR115" s="15" t="e">
        <f t="shared" si="66"/>
        <v>#NUM!</v>
      </c>
      <c r="AS115" s="12" t="s">
        <v>47</v>
      </c>
      <c r="AT115" s="19" t="e">
        <f>VLOOKUP(B115,prot!A:I,9,FALSE)</f>
        <v>#N/A</v>
      </c>
      <c r="AU115" s="9" t="b">
        <f t="shared" si="67"/>
        <v>1</v>
      </c>
      <c r="AV115" s="8">
        <f t="shared" si="68"/>
        <v>0</v>
      </c>
    </row>
    <row r="116" spans="1:233" ht="12.75" customHeight="1">
      <c r="A116" s="3">
        <v>3</v>
      </c>
      <c r="B116" s="1" t="s">
        <v>28</v>
      </c>
      <c r="C116" s="53">
        <v>1956</v>
      </c>
      <c r="D116" s="18">
        <v>967.62599771949829</v>
      </c>
      <c r="E116" s="37">
        <v>1050.6100386100386</v>
      </c>
      <c r="F116" s="37">
        <v>1062.9494640122512</v>
      </c>
      <c r="G116" s="18">
        <v>926.08395649218232</v>
      </c>
      <c r="H116" s="18">
        <v>863.02395209580845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>
        <f>SUM(D116:AB116)</f>
        <v>4870.2934089297787</v>
      </c>
      <c r="AD116" s="28">
        <f>SUMIF(AF116:AR116,"&gt;0")</f>
        <v>4870.2934089297787</v>
      </c>
      <c r="AE116" s="21" t="str">
        <f t="shared" si="71"/>
        <v/>
      </c>
      <c r="AF116" s="15">
        <f t="shared" si="54"/>
        <v>1062.9494640122512</v>
      </c>
      <c r="AG116" s="15">
        <f t="shared" si="55"/>
        <v>1050.6100386100386</v>
      </c>
      <c r="AH116" s="15">
        <f t="shared" si="56"/>
        <v>967.62599771949829</v>
      </c>
      <c r="AI116" s="15">
        <f t="shared" si="57"/>
        <v>926.08395649218232</v>
      </c>
      <c r="AJ116" s="15">
        <f t="shared" si="58"/>
        <v>863.02395209580845</v>
      </c>
      <c r="AK116" s="15" t="e">
        <f t="shared" si="59"/>
        <v>#NUM!</v>
      </c>
      <c r="AL116" s="15" t="e">
        <f t="shared" si="60"/>
        <v>#NUM!</v>
      </c>
      <c r="AM116" s="15" t="e">
        <f t="shared" si="61"/>
        <v>#NUM!</v>
      </c>
      <c r="AN116" s="15" t="e">
        <f t="shared" si="62"/>
        <v>#NUM!</v>
      </c>
      <c r="AO116" s="15" t="e">
        <f t="shared" si="63"/>
        <v>#NUM!</v>
      </c>
      <c r="AP116" s="15" t="e">
        <f t="shared" si="64"/>
        <v>#NUM!</v>
      </c>
      <c r="AQ116" s="15" t="e">
        <f t="shared" si="65"/>
        <v>#NUM!</v>
      </c>
      <c r="AR116" s="15" t="e">
        <f t="shared" si="66"/>
        <v>#NUM!</v>
      </c>
      <c r="AS116" s="12" t="s">
        <v>47</v>
      </c>
      <c r="AT116" s="19" t="e">
        <f>VLOOKUP(B116,prot!A:I,9,FALSE)</f>
        <v>#N/A</v>
      </c>
      <c r="AU116" s="9" t="b">
        <f t="shared" si="67"/>
        <v>1</v>
      </c>
      <c r="AV116" s="8">
        <f t="shared" si="68"/>
        <v>0</v>
      </c>
    </row>
    <row r="117" spans="1:233">
      <c r="A117" s="3">
        <v>4</v>
      </c>
      <c r="B117" s="2" t="s">
        <v>42</v>
      </c>
      <c r="C117" s="55">
        <v>1956</v>
      </c>
      <c r="D117" s="18">
        <v>760.23113101903698</v>
      </c>
      <c r="E117" s="37">
        <v>786.23272918308373</v>
      </c>
      <c r="F117" s="37">
        <v>757.34424440807413</v>
      </c>
      <c r="G117" s="18">
        <v>730.0479635584137</v>
      </c>
      <c r="H117" s="18">
        <v>761.3911512216597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>
        <f>SUM(D117:AB117)</f>
        <v>3795.2472193902681</v>
      </c>
      <c r="AD117" s="28">
        <f>SUMIF(AF117:AR117,"&gt;0")</f>
        <v>3795.2472193902686</v>
      </c>
      <c r="AE117" s="21" t="str">
        <f t="shared" si="71"/>
        <v/>
      </c>
      <c r="AF117" s="15">
        <f t="shared" si="54"/>
        <v>786.23272918308373</v>
      </c>
      <c r="AG117" s="15">
        <f t="shared" si="55"/>
        <v>761.3911512216597</v>
      </c>
      <c r="AH117" s="15">
        <f t="shared" si="56"/>
        <v>760.23113101903698</v>
      </c>
      <c r="AI117" s="15">
        <f t="shared" si="57"/>
        <v>757.34424440807413</v>
      </c>
      <c r="AJ117" s="15">
        <f t="shared" si="58"/>
        <v>730.0479635584137</v>
      </c>
      <c r="AK117" s="15" t="e">
        <f t="shared" si="59"/>
        <v>#NUM!</v>
      </c>
      <c r="AL117" s="15" t="e">
        <f t="shared" si="60"/>
        <v>#NUM!</v>
      </c>
      <c r="AM117" s="15" t="e">
        <f t="shared" si="61"/>
        <v>#NUM!</v>
      </c>
      <c r="AN117" s="15" t="e">
        <f t="shared" si="62"/>
        <v>#NUM!</v>
      </c>
      <c r="AO117" s="15" t="e">
        <f t="shared" si="63"/>
        <v>#NUM!</v>
      </c>
      <c r="AP117" s="15" t="e">
        <f t="shared" si="64"/>
        <v>#NUM!</v>
      </c>
      <c r="AQ117" s="15" t="e">
        <f t="shared" si="65"/>
        <v>#NUM!</v>
      </c>
      <c r="AR117" s="15" t="e">
        <f t="shared" si="66"/>
        <v>#NUM!</v>
      </c>
      <c r="AS117" s="12" t="s">
        <v>47</v>
      </c>
      <c r="AT117" s="19" t="e">
        <f>VLOOKUP(B117,prot!A:I,9,FALSE)</f>
        <v>#N/A</v>
      </c>
      <c r="AU117" s="9" t="b">
        <f t="shared" si="67"/>
        <v>1</v>
      </c>
      <c r="AV117" s="8">
        <f t="shared" si="68"/>
        <v>0</v>
      </c>
    </row>
    <row r="118" spans="1:233" ht="12.6" customHeight="1">
      <c r="A118" s="3">
        <v>5</v>
      </c>
      <c r="B118" s="4" t="s">
        <v>72</v>
      </c>
      <c r="C118" s="52">
        <v>1959</v>
      </c>
      <c r="D118" s="18" t="s">
        <v>68</v>
      </c>
      <c r="E118" s="37">
        <v>1113</v>
      </c>
      <c r="F118" s="37">
        <v>832.33043478260868</v>
      </c>
      <c r="G118" s="18">
        <v>1041.1793349168645</v>
      </c>
      <c r="H118" s="18">
        <v>0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>
        <f>SUM(D118:AB118)</f>
        <v>2986.5097696994735</v>
      </c>
      <c r="AD118" s="28">
        <f>SUMIF(AF118:AR118,"&gt;0")</f>
        <v>2986.5097696994735</v>
      </c>
      <c r="AE118" s="21" t="str">
        <f t="shared" si="71"/>
        <v/>
      </c>
      <c r="AF118" s="15">
        <f t="shared" si="54"/>
        <v>1113</v>
      </c>
      <c r="AG118" s="15">
        <f t="shared" si="55"/>
        <v>1041.1793349168645</v>
      </c>
      <c r="AH118" s="15">
        <f t="shared" si="56"/>
        <v>832.33043478260868</v>
      </c>
      <c r="AI118" s="15">
        <f t="shared" si="57"/>
        <v>0</v>
      </c>
      <c r="AJ118" s="15" t="e">
        <f t="shared" si="58"/>
        <v>#NUM!</v>
      </c>
      <c r="AK118" s="15" t="e">
        <f t="shared" si="59"/>
        <v>#NUM!</v>
      </c>
      <c r="AL118" s="15" t="e">
        <f t="shared" si="60"/>
        <v>#NUM!</v>
      </c>
      <c r="AM118" s="15" t="e">
        <f t="shared" si="61"/>
        <v>#NUM!</v>
      </c>
      <c r="AN118" s="15" t="e">
        <f t="shared" si="62"/>
        <v>#NUM!</v>
      </c>
      <c r="AO118" s="15" t="e">
        <f t="shared" si="63"/>
        <v>#NUM!</v>
      </c>
      <c r="AP118" s="15" t="e">
        <f t="shared" si="64"/>
        <v>#NUM!</v>
      </c>
      <c r="AQ118" s="15" t="e">
        <f t="shared" si="65"/>
        <v>#NUM!</v>
      </c>
      <c r="AR118" s="15" t="e">
        <f t="shared" si="66"/>
        <v>#NUM!</v>
      </c>
      <c r="AS118" s="12" t="s">
        <v>47</v>
      </c>
      <c r="AT118" s="19" t="e">
        <f>VLOOKUP(B118,prot!A:I,9,FALSE)</f>
        <v>#N/A</v>
      </c>
      <c r="AU118" s="9" t="b">
        <f t="shared" si="67"/>
        <v>1</v>
      </c>
      <c r="AV118" s="8">
        <f t="shared" si="68"/>
        <v>0</v>
      </c>
    </row>
    <row r="119" spans="1:233" ht="12.6" customHeight="1">
      <c r="A119" s="3">
        <v>6</v>
      </c>
      <c r="B119" s="4" t="s">
        <v>16</v>
      </c>
      <c r="C119" s="52">
        <v>1969</v>
      </c>
      <c r="D119" s="18" t="s">
        <v>68</v>
      </c>
      <c r="E119" s="37" t="s">
        <v>68</v>
      </c>
      <c r="F119" s="37" t="s">
        <v>68</v>
      </c>
      <c r="G119" s="18">
        <v>1000</v>
      </c>
      <c r="H119" s="18">
        <v>1000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>
        <f>SUM(D119:AB119)</f>
        <v>2000</v>
      </c>
      <c r="AD119" s="28">
        <f>SUMIF(AF119:AR119,"&gt;0")</f>
        <v>2000</v>
      </c>
      <c r="AE119" s="21" t="str">
        <f t="shared" si="71"/>
        <v/>
      </c>
      <c r="AF119" s="15">
        <f t="shared" si="54"/>
        <v>1000</v>
      </c>
      <c r="AG119" s="15">
        <f t="shared" si="55"/>
        <v>1000</v>
      </c>
      <c r="AH119" s="15" t="e">
        <f t="shared" si="56"/>
        <v>#NUM!</v>
      </c>
      <c r="AI119" s="15" t="e">
        <f t="shared" si="57"/>
        <v>#NUM!</v>
      </c>
      <c r="AJ119" s="15" t="e">
        <f t="shared" si="58"/>
        <v>#NUM!</v>
      </c>
      <c r="AK119" s="15" t="e">
        <f t="shared" si="59"/>
        <v>#NUM!</v>
      </c>
      <c r="AL119" s="15" t="e">
        <f t="shared" si="60"/>
        <v>#NUM!</v>
      </c>
      <c r="AM119" s="15" t="e">
        <f t="shared" si="61"/>
        <v>#NUM!</v>
      </c>
      <c r="AN119" s="15" t="e">
        <f t="shared" si="62"/>
        <v>#NUM!</v>
      </c>
      <c r="AO119" s="15" t="e">
        <f t="shared" si="63"/>
        <v>#NUM!</v>
      </c>
      <c r="AP119" s="15" t="e">
        <f t="shared" si="64"/>
        <v>#NUM!</v>
      </c>
      <c r="AQ119" s="15" t="e">
        <f t="shared" si="65"/>
        <v>#NUM!</v>
      </c>
      <c r="AR119" s="15" t="e">
        <f t="shared" si="66"/>
        <v>#NUM!</v>
      </c>
      <c r="AS119" s="12" t="s">
        <v>47</v>
      </c>
      <c r="AT119" s="19" t="e">
        <f>VLOOKUP(B119,prot!A:I,9,FALSE)</f>
        <v>#N/A</v>
      </c>
      <c r="AU119" s="9" t="b">
        <f t="shared" si="67"/>
        <v>1</v>
      </c>
      <c r="AV119" s="8">
        <f t="shared" si="68"/>
        <v>0</v>
      </c>
    </row>
    <row r="120" spans="1:233" ht="13.5" customHeight="1">
      <c r="A120" s="3">
        <v>7</v>
      </c>
      <c r="B120" s="2" t="s">
        <v>8</v>
      </c>
      <c r="C120" s="55">
        <v>1962</v>
      </c>
      <c r="D120" s="18" t="s">
        <v>68</v>
      </c>
      <c r="E120" s="37" t="s">
        <v>68</v>
      </c>
      <c r="F120" s="37">
        <v>1024.9240506329113</v>
      </c>
      <c r="G120" s="18">
        <v>0</v>
      </c>
      <c r="H120" s="18">
        <v>0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>
        <f>SUM(D120:AB120)</f>
        <v>1024.9240506329113</v>
      </c>
      <c r="AD120" s="28">
        <f>SUMIF(AF120:AR120,"&gt;0")</f>
        <v>1024.9240506329113</v>
      </c>
      <c r="AE120" s="21" t="str">
        <f t="shared" si="71"/>
        <v/>
      </c>
      <c r="AF120" s="15">
        <f t="shared" si="54"/>
        <v>1024.9240506329113</v>
      </c>
      <c r="AG120" s="15">
        <f t="shared" si="55"/>
        <v>0</v>
      </c>
      <c r="AH120" s="15">
        <f t="shared" si="56"/>
        <v>0</v>
      </c>
      <c r="AI120" s="15" t="e">
        <f t="shared" si="57"/>
        <v>#NUM!</v>
      </c>
      <c r="AJ120" s="15" t="e">
        <f t="shared" si="58"/>
        <v>#NUM!</v>
      </c>
      <c r="AK120" s="15" t="e">
        <f t="shared" si="59"/>
        <v>#NUM!</v>
      </c>
      <c r="AL120" s="15" t="e">
        <f t="shared" si="60"/>
        <v>#NUM!</v>
      </c>
      <c r="AM120" s="15" t="e">
        <f t="shared" si="61"/>
        <v>#NUM!</v>
      </c>
      <c r="AN120" s="15" t="e">
        <f t="shared" si="62"/>
        <v>#NUM!</v>
      </c>
      <c r="AO120" s="15" t="e">
        <f t="shared" si="63"/>
        <v>#NUM!</v>
      </c>
      <c r="AP120" s="15" t="e">
        <f t="shared" si="64"/>
        <v>#NUM!</v>
      </c>
      <c r="AQ120" s="15" t="e">
        <f t="shared" si="65"/>
        <v>#NUM!</v>
      </c>
      <c r="AR120" s="15" t="e">
        <f t="shared" si="66"/>
        <v>#NUM!</v>
      </c>
      <c r="AS120" s="12" t="s">
        <v>47</v>
      </c>
      <c r="AT120" s="19" t="e">
        <f>VLOOKUP(B120,prot!A:I,9,FALSE)</f>
        <v>#N/A</v>
      </c>
      <c r="AU120" s="9" t="b">
        <f t="shared" si="67"/>
        <v>1</v>
      </c>
      <c r="AV120" s="8">
        <f t="shared" si="68"/>
        <v>0</v>
      </c>
    </row>
    <row r="121" spans="1:233" ht="12" customHeight="1">
      <c r="A121" s="3">
        <v>8</v>
      </c>
      <c r="B121" s="4" t="s">
        <v>27</v>
      </c>
      <c r="C121" s="52">
        <v>1958</v>
      </c>
      <c r="D121" s="18" t="s">
        <v>68</v>
      </c>
      <c r="E121" s="4" t="s">
        <v>68</v>
      </c>
      <c r="F121" s="4" t="s">
        <v>68</v>
      </c>
      <c r="G121" s="4">
        <v>0</v>
      </c>
      <c r="H121" s="18">
        <v>806.59025787965618</v>
      </c>
      <c r="I121" s="18"/>
      <c r="J121" s="18"/>
      <c r="K121" s="18"/>
      <c r="L121" s="18"/>
      <c r="M121" s="18"/>
      <c r="N121" s="18"/>
      <c r="O121" s="4"/>
      <c r="P121" s="4"/>
      <c r="Q121" s="4"/>
      <c r="R121" s="18"/>
      <c r="S121" s="18"/>
      <c r="T121" s="18"/>
      <c r="U121" s="4"/>
      <c r="V121" s="18"/>
      <c r="W121" s="18"/>
      <c r="X121" s="18"/>
      <c r="Y121" s="4"/>
      <c r="Z121" s="4"/>
      <c r="AA121" s="4"/>
      <c r="AB121" s="4"/>
      <c r="AC121" s="18">
        <f>SUM(D121:AB121)</f>
        <v>806.59025787965618</v>
      </c>
      <c r="AD121" s="28">
        <f>SUMIF(AF121:AR121,"&gt;0")</f>
        <v>806.59025787965618</v>
      </c>
      <c r="AE121" s="21" t="str">
        <f t="shared" si="71"/>
        <v/>
      </c>
      <c r="AF121" s="15">
        <f t="shared" si="54"/>
        <v>806.59025787965618</v>
      </c>
      <c r="AG121" s="15">
        <f t="shared" si="55"/>
        <v>0</v>
      </c>
      <c r="AH121" s="15" t="e">
        <f t="shared" si="56"/>
        <v>#NUM!</v>
      </c>
      <c r="AI121" s="15" t="e">
        <f t="shared" si="57"/>
        <v>#NUM!</v>
      </c>
      <c r="AJ121" s="15" t="e">
        <f t="shared" si="58"/>
        <v>#NUM!</v>
      </c>
      <c r="AK121" s="15" t="e">
        <f t="shared" si="59"/>
        <v>#NUM!</v>
      </c>
      <c r="AL121" s="15" t="e">
        <f t="shared" si="60"/>
        <v>#NUM!</v>
      </c>
      <c r="AM121" s="15" t="e">
        <f t="shared" si="61"/>
        <v>#NUM!</v>
      </c>
      <c r="AN121" s="15" t="e">
        <f t="shared" si="62"/>
        <v>#NUM!</v>
      </c>
      <c r="AO121" s="15" t="e">
        <f t="shared" si="63"/>
        <v>#NUM!</v>
      </c>
      <c r="AP121" s="15" t="e">
        <f t="shared" si="64"/>
        <v>#NUM!</v>
      </c>
      <c r="AQ121" s="15" t="e">
        <f t="shared" si="65"/>
        <v>#NUM!</v>
      </c>
      <c r="AR121" s="15" t="e">
        <f t="shared" si="66"/>
        <v>#NUM!</v>
      </c>
      <c r="AS121" s="12" t="s">
        <v>47</v>
      </c>
      <c r="AT121" s="19" t="e">
        <f>VLOOKUP(B121,prot!A:I,9,FALSE)</f>
        <v>#N/A</v>
      </c>
      <c r="AU121" s="9" t="b">
        <f t="shared" si="67"/>
        <v>1</v>
      </c>
      <c r="AV121" s="8">
        <f t="shared" si="68"/>
        <v>0</v>
      </c>
    </row>
    <row r="122" spans="1:233" ht="12.6" hidden="1" customHeight="1">
      <c r="A122" s="3">
        <v>9</v>
      </c>
      <c r="B122" s="4" t="s">
        <v>37</v>
      </c>
      <c r="C122" s="52">
        <v>1961</v>
      </c>
      <c r="D122" s="18" t="s">
        <v>68</v>
      </c>
      <c r="E122" s="4" t="s">
        <v>68</v>
      </c>
      <c r="F122" s="4" t="s">
        <v>68</v>
      </c>
      <c r="G122" s="4">
        <v>0</v>
      </c>
      <c r="H122" s="18">
        <v>0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>
        <f>SUM(D122:AB122)</f>
        <v>0</v>
      </c>
      <c r="AD122" s="28">
        <f>SUMIF(AF122:AR122,"&gt;0")</f>
        <v>0</v>
      </c>
      <c r="AE122" s="21" t="str">
        <f t="shared" si="71"/>
        <v/>
      </c>
      <c r="AF122" s="15">
        <f t="shared" si="54"/>
        <v>0</v>
      </c>
      <c r="AG122" s="15">
        <f t="shared" si="55"/>
        <v>0</v>
      </c>
      <c r="AH122" s="15" t="e">
        <f t="shared" si="56"/>
        <v>#NUM!</v>
      </c>
      <c r="AI122" s="15" t="e">
        <f t="shared" si="57"/>
        <v>#NUM!</v>
      </c>
      <c r="AJ122" s="15" t="e">
        <f t="shared" si="58"/>
        <v>#NUM!</v>
      </c>
      <c r="AK122" s="15" t="e">
        <f t="shared" si="59"/>
        <v>#NUM!</v>
      </c>
      <c r="AL122" s="15" t="e">
        <f t="shared" si="60"/>
        <v>#NUM!</v>
      </c>
      <c r="AM122" s="15" t="e">
        <f t="shared" si="61"/>
        <v>#NUM!</v>
      </c>
      <c r="AN122" s="15" t="e">
        <f t="shared" si="62"/>
        <v>#NUM!</v>
      </c>
      <c r="AO122" s="15" t="e">
        <f t="shared" si="63"/>
        <v>#NUM!</v>
      </c>
      <c r="AP122" s="15" t="e">
        <f t="shared" si="64"/>
        <v>#NUM!</v>
      </c>
      <c r="AQ122" s="15" t="e">
        <f t="shared" si="65"/>
        <v>#NUM!</v>
      </c>
      <c r="AR122" s="15" t="e">
        <f t="shared" si="66"/>
        <v>#NUM!</v>
      </c>
      <c r="AS122" s="12" t="s">
        <v>47</v>
      </c>
      <c r="AT122" s="19" t="e">
        <f>VLOOKUP(B122,prot!A:I,9,FALSE)</f>
        <v>#N/A</v>
      </c>
      <c r="AU122" s="9" t="b">
        <f t="shared" si="67"/>
        <v>1</v>
      </c>
      <c r="AV122" s="8">
        <f t="shared" si="68"/>
        <v>0</v>
      </c>
    </row>
    <row r="123" spans="1:233" ht="12.75" hidden="1" customHeight="1">
      <c r="A123" s="3">
        <v>10</v>
      </c>
      <c r="B123" s="4" t="s">
        <v>109</v>
      </c>
      <c r="C123" s="56">
        <v>1957</v>
      </c>
      <c r="D123" s="18" t="s">
        <v>68</v>
      </c>
      <c r="E123" s="37" t="s">
        <v>68</v>
      </c>
      <c r="F123" s="37" t="s">
        <v>68</v>
      </c>
      <c r="G123" s="18">
        <v>0</v>
      </c>
      <c r="H123" s="18">
        <v>0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>
        <f>SUM(D123:AB123)</f>
        <v>0</v>
      </c>
      <c r="AD123" s="28">
        <f>SUMIF(AF123:AR123,"&gt;0")</f>
        <v>0</v>
      </c>
      <c r="AE123" s="21" t="str">
        <f t="shared" si="71"/>
        <v/>
      </c>
      <c r="AF123" s="15">
        <f t="shared" si="54"/>
        <v>0</v>
      </c>
      <c r="AG123" s="15">
        <f t="shared" si="55"/>
        <v>0</v>
      </c>
      <c r="AH123" s="15" t="e">
        <f t="shared" si="56"/>
        <v>#NUM!</v>
      </c>
      <c r="AI123" s="15" t="e">
        <f t="shared" si="57"/>
        <v>#NUM!</v>
      </c>
      <c r="AJ123" s="15" t="e">
        <f t="shared" si="58"/>
        <v>#NUM!</v>
      </c>
      <c r="AK123" s="15" t="e">
        <f t="shared" si="59"/>
        <v>#NUM!</v>
      </c>
      <c r="AL123" s="15" t="e">
        <f t="shared" si="60"/>
        <v>#NUM!</v>
      </c>
      <c r="AM123" s="15" t="e">
        <f t="shared" si="61"/>
        <v>#NUM!</v>
      </c>
      <c r="AN123" s="15" t="e">
        <f t="shared" si="62"/>
        <v>#NUM!</v>
      </c>
      <c r="AO123" s="15" t="e">
        <f t="shared" si="63"/>
        <v>#NUM!</v>
      </c>
      <c r="AP123" s="15" t="e">
        <f t="shared" si="64"/>
        <v>#NUM!</v>
      </c>
      <c r="AQ123" s="15" t="e">
        <f t="shared" si="65"/>
        <v>#NUM!</v>
      </c>
      <c r="AR123" s="15" t="e">
        <f t="shared" si="66"/>
        <v>#NUM!</v>
      </c>
      <c r="AS123" s="12" t="s">
        <v>47</v>
      </c>
      <c r="AT123" s="19" t="e">
        <f>VLOOKUP(B123,prot!A:I,9,FALSE)</f>
        <v>#N/A</v>
      </c>
      <c r="AU123" s="9" t="b">
        <f t="shared" si="67"/>
        <v>1</v>
      </c>
      <c r="AV123" s="8">
        <f t="shared" si="68"/>
        <v>0</v>
      </c>
    </row>
    <row r="124" spans="1:233" ht="12.75" hidden="1" customHeight="1">
      <c r="A124" s="3">
        <v>11</v>
      </c>
      <c r="B124" s="2" t="s">
        <v>95</v>
      </c>
      <c r="C124" s="59">
        <v>1955</v>
      </c>
      <c r="D124" s="18" t="s">
        <v>68</v>
      </c>
      <c r="E124" s="37" t="s">
        <v>68</v>
      </c>
      <c r="F124" s="37" t="s">
        <v>68</v>
      </c>
      <c r="G124" s="18">
        <v>0</v>
      </c>
      <c r="H124" s="18">
        <v>0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>
        <f>SUM(D124:AB124)</f>
        <v>0</v>
      </c>
      <c r="AD124" s="28">
        <f>SUMIF(AF124:AR124,"&gt;0")</f>
        <v>0</v>
      </c>
      <c r="AE124" s="21" t="str">
        <f t="shared" si="71"/>
        <v/>
      </c>
      <c r="AF124" s="15">
        <f t="shared" si="54"/>
        <v>0</v>
      </c>
      <c r="AG124" s="15">
        <f t="shared" si="55"/>
        <v>0</v>
      </c>
      <c r="AH124" s="15" t="e">
        <f t="shared" si="56"/>
        <v>#NUM!</v>
      </c>
      <c r="AI124" s="15" t="e">
        <f t="shared" si="57"/>
        <v>#NUM!</v>
      </c>
      <c r="AJ124" s="15" t="e">
        <f t="shared" si="58"/>
        <v>#NUM!</v>
      </c>
      <c r="AK124" s="15" t="e">
        <f t="shared" si="59"/>
        <v>#NUM!</v>
      </c>
      <c r="AL124" s="15" t="e">
        <f t="shared" si="60"/>
        <v>#NUM!</v>
      </c>
      <c r="AM124" s="15" t="e">
        <f t="shared" si="61"/>
        <v>#NUM!</v>
      </c>
      <c r="AN124" s="15" t="e">
        <f t="shared" si="62"/>
        <v>#NUM!</v>
      </c>
      <c r="AO124" s="15" t="e">
        <f t="shared" si="63"/>
        <v>#NUM!</v>
      </c>
      <c r="AP124" s="15" t="e">
        <f t="shared" si="64"/>
        <v>#NUM!</v>
      </c>
      <c r="AQ124" s="15" t="e">
        <f t="shared" si="65"/>
        <v>#NUM!</v>
      </c>
      <c r="AR124" s="15" t="e">
        <f t="shared" si="66"/>
        <v>#NUM!</v>
      </c>
      <c r="AS124" s="12" t="s">
        <v>47</v>
      </c>
      <c r="AT124" s="19" t="e">
        <f>VLOOKUP(B124,prot!A:I,9,FALSE)</f>
        <v>#N/A</v>
      </c>
      <c r="AU124" s="9" t="b">
        <f t="shared" si="67"/>
        <v>1</v>
      </c>
      <c r="AV124" s="8">
        <f t="shared" si="68"/>
        <v>0</v>
      </c>
    </row>
    <row r="125" spans="1:233" ht="12.75" hidden="1" customHeight="1">
      <c r="A125" s="3">
        <v>12</v>
      </c>
      <c r="B125" s="2" t="s">
        <v>110</v>
      </c>
      <c r="C125" s="53">
        <v>1967</v>
      </c>
      <c r="D125" s="18" t="s">
        <v>68</v>
      </c>
      <c r="E125" s="37" t="s">
        <v>68</v>
      </c>
      <c r="F125" s="37" t="s">
        <v>68</v>
      </c>
      <c r="G125" s="18">
        <v>0</v>
      </c>
      <c r="H125" s="18">
        <v>0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28">
        <f>SUMIF(AF125:AR125,"&gt;0")</f>
        <v>0</v>
      </c>
      <c r="AE125" s="21" t="str">
        <f>IF(AV125=0,"",AV125)</f>
        <v/>
      </c>
      <c r="AF125" s="15">
        <f>LARGE($D125:$AB125,1)</f>
        <v>0</v>
      </c>
      <c r="AG125" s="15">
        <f>LARGE($D125:$AB125,2)</f>
        <v>0</v>
      </c>
      <c r="AH125" s="15" t="e">
        <f>LARGE($D125:$AB125,3)</f>
        <v>#NUM!</v>
      </c>
      <c r="AI125" s="15" t="e">
        <f>LARGE($D125:$AB125,4)</f>
        <v>#NUM!</v>
      </c>
      <c r="AJ125" s="15" t="e">
        <f>LARGE($D125:$AB125,5)</f>
        <v>#NUM!</v>
      </c>
      <c r="AK125" s="15" t="e">
        <f>LARGE($D125:$AB125,6)</f>
        <v>#NUM!</v>
      </c>
      <c r="AL125" s="15" t="e">
        <f>LARGE($D125:$AB125,7)</f>
        <v>#NUM!</v>
      </c>
      <c r="AM125" s="15" t="e">
        <f>LARGE($D125:$AB125,8)</f>
        <v>#NUM!</v>
      </c>
      <c r="AN125" s="15" t="e">
        <f>LARGE($D125:$AB125,9)</f>
        <v>#NUM!</v>
      </c>
      <c r="AO125" s="15" t="e">
        <f>LARGE($D125:$AB125,10)</f>
        <v>#NUM!</v>
      </c>
      <c r="AP125" s="15" t="e">
        <f>LARGE($D125:$AB125,11)</f>
        <v>#NUM!</v>
      </c>
      <c r="AQ125" s="15" t="e">
        <f>LARGE($D125:$AB125,12)</f>
        <v>#NUM!</v>
      </c>
      <c r="AR125" s="15" t="e">
        <f>LARGE($D125:$AB125,13)</f>
        <v>#NUM!</v>
      </c>
      <c r="AS125" s="12" t="s">
        <v>47</v>
      </c>
      <c r="AT125" s="19" t="e">
        <f>VLOOKUP(B125,prot!A:I,9,FALSE)</f>
        <v>#N/A</v>
      </c>
      <c r="AU125" s="9" t="b">
        <f>ISERROR(AT125)</f>
        <v>1</v>
      </c>
      <c r="AV125" s="8">
        <f>IF(AU125,0,AT125)</f>
        <v>0</v>
      </c>
    </row>
    <row r="126" spans="1:233" ht="12.6" customHeight="1">
      <c r="A126" s="3"/>
      <c r="B126" s="60" t="s">
        <v>67</v>
      </c>
      <c r="C126" s="61"/>
      <c r="D126" s="18"/>
      <c r="E126" s="37"/>
      <c r="F126" s="37"/>
      <c r="G126" s="1">
        <v>0</v>
      </c>
      <c r="H126" s="18">
        <v>0</v>
      </c>
      <c r="I126" s="18"/>
      <c r="J126" s="18"/>
      <c r="K126" s="18"/>
      <c r="L126" s="18"/>
      <c r="M126" s="18"/>
      <c r="N126" s="18"/>
      <c r="O126" s="18"/>
      <c r="P126" s="1"/>
      <c r="Q126" s="18"/>
      <c r="R126" s="1"/>
      <c r="S126" s="1"/>
      <c r="T126" s="1"/>
      <c r="U126" s="1"/>
      <c r="V126" s="1"/>
      <c r="W126" s="1"/>
      <c r="X126" s="18"/>
      <c r="Y126" s="1"/>
      <c r="Z126" s="1"/>
      <c r="AA126" s="1"/>
      <c r="AB126" s="1"/>
      <c r="AC126" s="18">
        <f t="shared" si="69"/>
        <v>0</v>
      </c>
      <c r="AD126" s="28">
        <f t="shared" si="70"/>
        <v>0</v>
      </c>
      <c r="AE126" s="21"/>
      <c r="AF126" s="15">
        <f t="shared" si="54"/>
        <v>0</v>
      </c>
      <c r="AG126" s="15">
        <f t="shared" si="55"/>
        <v>0</v>
      </c>
      <c r="AH126" s="15" t="e">
        <f t="shared" si="56"/>
        <v>#NUM!</v>
      </c>
      <c r="AI126" s="15" t="e">
        <f t="shared" si="57"/>
        <v>#NUM!</v>
      </c>
      <c r="AJ126" s="15" t="e">
        <f t="shared" si="58"/>
        <v>#NUM!</v>
      </c>
      <c r="AK126" s="15" t="e">
        <f t="shared" si="59"/>
        <v>#NUM!</v>
      </c>
      <c r="AL126" s="15" t="e">
        <f t="shared" si="60"/>
        <v>#NUM!</v>
      </c>
      <c r="AM126" s="15" t="e">
        <f t="shared" si="61"/>
        <v>#NUM!</v>
      </c>
      <c r="AN126" s="15" t="e">
        <f t="shared" si="62"/>
        <v>#NUM!</v>
      </c>
      <c r="AO126" s="15" t="e">
        <f t="shared" si="63"/>
        <v>#NUM!</v>
      </c>
      <c r="AP126" s="15" t="e">
        <f t="shared" si="64"/>
        <v>#NUM!</v>
      </c>
      <c r="AQ126" s="15" t="e">
        <f t="shared" si="65"/>
        <v>#NUM!</v>
      </c>
      <c r="AR126" s="15" t="e">
        <f t="shared" si="66"/>
        <v>#NUM!</v>
      </c>
      <c r="AS126" s="12" t="s">
        <v>47</v>
      </c>
      <c r="AT126" s="19" t="e">
        <f>VLOOKUP(B126,prot!A:I,9,FALSE)</f>
        <v>#N/A</v>
      </c>
      <c r="AU126" s="9" t="b">
        <f t="shared" si="67"/>
        <v>1</v>
      </c>
      <c r="AV126" s="8">
        <f t="shared" si="68"/>
        <v>0</v>
      </c>
    </row>
    <row r="127" spans="1:233" ht="12.6" customHeight="1">
      <c r="A127" s="3">
        <v>1</v>
      </c>
      <c r="B127" s="4" t="s">
        <v>11</v>
      </c>
      <c r="C127" s="52">
        <v>1952</v>
      </c>
      <c r="D127" s="18">
        <v>1030</v>
      </c>
      <c r="E127" s="37">
        <v>1030</v>
      </c>
      <c r="F127" s="37">
        <v>1030</v>
      </c>
      <c r="G127" s="18">
        <v>922.04192546583852</v>
      </c>
      <c r="H127" s="18">
        <v>1030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>
        <f>SUM(D127:AB127)</f>
        <v>5042.0419254658391</v>
      </c>
      <c r="AD127" s="28">
        <f>SUMIF(AF127:AR127,"&gt;0")</f>
        <v>5042.0419254658382</v>
      </c>
      <c r="AE127" s="21" t="str">
        <f t="shared" ref="AE127:AE137" si="72">IF(AV127=0,"",AV127)</f>
        <v/>
      </c>
      <c r="AF127" s="15">
        <f t="shared" si="54"/>
        <v>1030</v>
      </c>
      <c r="AG127" s="15">
        <f t="shared" si="55"/>
        <v>1030</v>
      </c>
      <c r="AH127" s="15">
        <f t="shared" si="56"/>
        <v>1030</v>
      </c>
      <c r="AI127" s="15">
        <f t="shared" si="57"/>
        <v>1030</v>
      </c>
      <c r="AJ127" s="15">
        <f t="shared" si="58"/>
        <v>922.04192546583852</v>
      </c>
      <c r="AK127" s="15" t="e">
        <f t="shared" si="59"/>
        <v>#NUM!</v>
      </c>
      <c r="AL127" s="15" t="e">
        <f t="shared" si="60"/>
        <v>#NUM!</v>
      </c>
      <c r="AM127" s="15" t="e">
        <f t="shared" si="61"/>
        <v>#NUM!</v>
      </c>
      <c r="AN127" s="15" t="e">
        <f t="shared" si="62"/>
        <v>#NUM!</v>
      </c>
      <c r="AO127" s="15" t="e">
        <f t="shared" si="63"/>
        <v>#NUM!</v>
      </c>
      <c r="AP127" s="15" t="e">
        <f t="shared" si="64"/>
        <v>#NUM!</v>
      </c>
      <c r="AQ127" s="15" t="e">
        <f t="shared" si="65"/>
        <v>#NUM!</v>
      </c>
      <c r="AR127" s="15" t="e">
        <f t="shared" si="66"/>
        <v>#NUM!</v>
      </c>
      <c r="AS127" s="12" t="s">
        <v>47</v>
      </c>
      <c r="AT127" s="19" t="e">
        <f>VLOOKUP(B127,prot!A:I,9,FALSE)</f>
        <v>#N/A</v>
      </c>
      <c r="AU127" s="9" t="b">
        <f t="shared" si="67"/>
        <v>1</v>
      </c>
      <c r="AV127" s="8">
        <f t="shared" si="68"/>
        <v>0</v>
      </c>
      <c r="AW127" t="e">
        <f>ROUND(#REF!/#REF!*#REF!,0)</f>
        <v>#REF!</v>
      </c>
    </row>
    <row r="128" spans="1:233" ht="12.6" customHeight="1">
      <c r="A128" s="3">
        <v>2</v>
      </c>
      <c r="B128" s="1" t="s">
        <v>18</v>
      </c>
      <c r="C128" s="53">
        <v>1947</v>
      </c>
      <c r="D128" s="18">
        <v>1077.2422731804586</v>
      </c>
      <c r="E128" s="37" t="s">
        <v>68</v>
      </c>
      <c r="F128" s="37" t="s">
        <v>68</v>
      </c>
      <c r="G128" s="18">
        <v>1110</v>
      </c>
      <c r="H128" s="18">
        <v>835.18728302576289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>
        <f>SUM(D128:AB128)</f>
        <v>3022.4295562062216</v>
      </c>
      <c r="AD128" s="28">
        <f>SUMIF(AF128:AR128,"&gt;0")</f>
        <v>3022.4295562062216</v>
      </c>
      <c r="AE128" s="21" t="str">
        <f t="shared" si="72"/>
        <v/>
      </c>
      <c r="AF128" s="15">
        <f t="shared" si="54"/>
        <v>1110</v>
      </c>
      <c r="AG128" s="15">
        <f t="shared" si="55"/>
        <v>1077.2422731804586</v>
      </c>
      <c r="AH128" s="15">
        <f t="shared" si="56"/>
        <v>835.18728302576289</v>
      </c>
      <c r="AI128" s="15" t="e">
        <f t="shared" si="57"/>
        <v>#NUM!</v>
      </c>
      <c r="AJ128" s="15" t="e">
        <f t="shared" si="58"/>
        <v>#NUM!</v>
      </c>
      <c r="AK128" s="15" t="e">
        <f t="shared" si="59"/>
        <v>#NUM!</v>
      </c>
      <c r="AL128" s="15" t="e">
        <f t="shared" si="60"/>
        <v>#NUM!</v>
      </c>
      <c r="AM128" s="15" t="e">
        <f t="shared" si="61"/>
        <v>#NUM!</v>
      </c>
      <c r="AN128" s="15" t="e">
        <f t="shared" si="62"/>
        <v>#NUM!</v>
      </c>
      <c r="AO128" s="15" t="e">
        <f t="shared" si="63"/>
        <v>#NUM!</v>
      </c>
      <c r="AP128" s="15" t="e">
        <f t="shared" si="64"/>
        <v>#NUM!</v>
      </c>
      <c r="AQ128" s="15" t="e">
        <f t="shared" si="65"/>
        <v>#NUM!</v>
      </c>
      <c r="AR128" s="15" t="e">
        <f t="shared" si="66"/>
        <v>#NUM!</v>
      </c>
      <c r="AS128" s="12" t="s">
        <v>47</v>
      </c>
      <c r="AT128" s="19" t="e">
        <f>VLOOKUP(B128,prot!A:I,9,FALSE)</f>
        <v>#N/A</v>
      </c>
      <c r="AU128" s="9" t="b">
        <f t="shared" si="67"/>
        <v>1</v>
      </c>
      <c r="AV128" s="8">
        <f t="shared" si="68"/>
        <v>0</v>
      </c>
      <c r="AW128" t="e">
        <f>ROUND(#REF!/#REF!*#REF!,0)</f>
        <v>#REF!</v>
      </c>
    </row>
    <row r="129" spans="1:49" ht="12.6" customHeight="1">
      <c r="A129" s="3">
        <v>3</v>
      </c>
      <c r="B129" s="2" t="s">
        <v>61</v>
      </c>
      <c r="C129" s="55">
        <v>1951</v>
      </c>
      <c r="D129" s="18">
        <v>975.26653883029724</v>
      </c>
      <c r="E129" s="37" t="s">
        <v>68</v>
      </c>
      <c r="F129" s="37" t="s">
        <v>68</v>
      </c>
      <c r="G129" s="18">
        <v>779.1884026729897</v>
      </c>
      <c r="H129" s="18">
        <v>0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>
        <f>SUM(D129:AB129)</f>
        <v>1754.454941503287</v>
      </c>
      <c r="AD129" s="28">
        <f>SUMIF(AF129:AR129,"&gt;0")</f>
        <v>1754.454941503287</v>
      </c>
      <c r="AE129" s="21" t="str">
        <f t="shared" si="72"/>
        <v/>
      </c>
      <c r="AF129" s="15">
        <f t="shared" si="54"/>
        <v>975.26653883029724</v>
      </c>
      <c r="AG129" s="15">
        <f t="shared" si="55"/>
        <v>779.1884026729897</v>
      </c>
      <c r="AH129" s="15">
        <f t="shared" si="56"/>
        <v>0</v>
      </c>
      <c r="AI129" s="15" t="e">
        <f t="shared" si="57"/>
        <v>#NUM!</v>
      </c>
      <c r="AJ129" s="15" t="e">
        <f t="shared" si="58"/>
        <v>#NUM!</v>
      </c>
      <c r="AK129" s="15" t="e">
        <f t="shared" si="59"/>
        <v>#NUM!</v>
      </c>
      <c r="AL129" s="15" t="e">
        <f t="shared" si="60"/>
        <v>#NUM!</v>
      </c>
      <c r="AM129" s="15" t="e">
        <f t="shared" si="61"/>
        <v>#NUM!</v>
      </c>
      <c r="AN129" s="15" t="e">
        <f t="shared" si="62"/>
        <v>#NUM!</v>
      </c>
      <c r="AO129" s="15" t="e">
        <f t="shared" si="63"/>
        <v>#NUM!</v>
      </c>
      <c r="AP129" s="15" t="e">
        <f t="shared" si="64"/>
        <v>#NUM!</v>
      </c>
      <c r="AQ129" s="15" t="e">
        <f t="shared" si="65"/>
        <v>#NUM!</v>
      </c>
      <c r="AR129" s="15" t="e">
        <f t="shared" si="66"/>
        <v>#NUM!</v>
      </c>
      <c r="AS129" s="12" t="s">
        <v>47</v>
      </c>
      <c r="AT129" s="19" t="e">
        <f>VLOOKUP(B129,prot!A:I,9,FALSE)</f>
        <v>#N/A</v>
      </c>
      <c r="AU129" s="9" t="b">
        <f t="shared" si="67"/>
        <v>1</v>
      </c>
      <c r="AV129" s="8">
        <f t="shared" si="68"/>
        <v>0</v>
      </c>
      <c r="AW129" t="e">
        <f>ROUND(#REF!/#REF!*#REF!,0)</f>
        <v>#REF!</v>
      </c>
    </row>
    <row r="130" spans="1:49" ht="12.6" customHeight="1">
      <c r="A130" s="3">
        <v>4</v>
      </c>
      <c r="B130" s="2" t="s">
        <v>73</v>
      </c>
      <c r="C130" s="55">
        <v>1948</v>
      </c>
      <c r="D130" s="18" t="s">
        <v>68</v>
      </c>
      <c r="E130" s="37"/>
      <c r="F130" s="37"/>
      <c r="G130" s="18">
        <v>610.57606589147281</v>
      </c>
      <c r="H130" s="18">
        <v>753.80572768380512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>
        <f>SUM(D130:AB130)</f>
        <v>1364.3817935752779</v>
      </c>
      <c r="AD130" s="28">
        <f>SUMIF(AF130:AR130,"&gt;0")</f>
        <v>1364.3817935752779</v>
      </c>
      <c r="AE130" s="21" t="str">
        <f t="shared" si="72"/>
        <v/>
      </c>
      <c r="AF130" s="15">
        <f t="shared" si="54"/>
        <v>753.80572768380512</v>
      </c>
      <c r="AG130" s="15">
        <f t="shared" si="55"/>
        <v>610.57606589147281</v>
      </c>
      <c r="AH130" s="15" t="e">
        <f t="shared" si="56"/>
        <v>#NUM!</v>
      </c>
      <c r="AI130" s="15" t="e">
        <f t="shared" si="57"/>
        <v>#NUM!</v>
      </c>
      <c r="AJ130" s="15" t="e">
        <f t="shared" si="58"/>
        <v>#NUM!</v>
      </c>
      <c r="AK130" s="15" t="e">
        <f t="shared" si="59"/>
        <v>#NUM!</v>
      </c>
      <c r="AL130" s="15" t="e">
        <f t="shared" si="60"/>
        <v>#NUM!</v>
      </c>
      <c r="AM130" s="15" t="e">
        <f t="shared" si="61"/>
        <v>#NUM!</v>
      </c>
      <c r="AN130" s="15" t="e">
        <f t="shared" si="62"/>
        <v>#NUM!</v>
      </c>
      <c r="AO130" s="15" t="e">
        <f t="shared" si="63"/>
        <v>#NUM!</v>
      </c>
      <c r="AP130" s="15" t="e">
        <f t="shared" si="64"/>
        <v>#NUM!</v>
      </c>
      <c r="AQ130" s="15" t="e">
        <f t="shared" si="65"/>
        <v>#NUM!</v>
      </c>
      <c r="AR130" s="15" t="e">
        <f t="shared" si="66"/>
        <v>#NUM!</v>
      </c>
      <c r="AS130" s="12" t="s">
        <v>47</v>
      </c>
      <c r="AT130" s="19" t="e">
        <f>VLOOKUP(B130,prot!A:I,9,FALSE)</f>
        <v>#N/A</v>
      </c>
      <c r="AU130" s="9" t="b">
        <f t="shared" si="67"/>
        <v>1</v>
      </c>
      <c r="AV130" s="8">
        <f t="shared" si="68"/>
        <v>0</v>
      </c>
      <c r="AW130" t="e">
        <f>ROUND(#REF!/#REF!*#REF!,0)</f>
        <v>#REF!</v>
      </c>
    </row>
    <row r="131" spans="1:49" ht="12.6" customHeight="1">
      <c r="A131" s="3">
        <v>5</v>
      </c>
      <c r="B131" s="2" t="s">
        <v>29</v>
      </c>
      <c r="C131" s="65">
        <v>1941</v>
      </c>
      <c r="D131" s="18" t="s">
        <v>68</v>
      </c>
      <c r="E131" s="37"/>
      <c r="F131" s="37"/>
      <c r="G131" s="38">
        <v>687.74450415241824</v>
      </c>
      <c r="H131" s="38">
        <v>0</v>
      </c>
      <c r="I131" s="38"/>
      <c r="J131" s="38"/>
      <c r="K131" s="38"/>
      <c r="L131" s="38"/>
      <c r="M131" s="38"/>
      <c r="N131" s="38"/>
      <c r="O131" s="18"/>
      <c r="P131" s="38"/>
      <c r="Q131" s="38"/>
      <c r="R131" s="38"/>
      <c r="S131" s="38"/>
      <c r="T131" s="38"/>
      <c r="U131" s="18"/>
      <c r="V131" s="38"/>
      <c r="W131" s="38"/>
      <c r="X131" s="18"/>
      <c r="Y131" s="38"/>
      <c r="Z131" s="38"/>
      <c r="AA131" s="38"/>
      <c r="AB131" s="38"/>
      <c r="AC131" s="18">
        <f>SUM(D131:AB131)</f>
        <v>687.74450415241824</v>
      </c>
      <c r="AD131" s="28">
        <f>SUMIF(AF131:AR131,"&gt;0")</f>
        <v>687.74450415241824</v>
      </c>
      <c r="AE131" s="21" t="str">
        <f t="shared" si="72"/>
        <v/>
      </c>
      <c r="AF131" s="15">
        <f t="shared" si="54"/>
        <v>687.74450415241824</v>
      </c>
      <c r="AG131" s="15">
        <f t="shared" si="55"/>
        <v>0</v>
      </c>
      <c r="AH131" s="15" t="e">
        <f t="shared" si="56"/>
        <v>#NUM!</v>
      </c>
      <c r="AI131" s="15" t="e">
        <f t="shared" si="57"/>
        <v>#NUM!</v>
      </c>
      <c r="AJ131" s="15" t="e">
        <f t="shared" si="58"/>
        <v>#NUM!</v>
      </c>
      <c r="AK131" s="15" t="e">
        <f t="shared" si="59"/>
        <v>#NUM!</v>
      </c>
      <c r="AL131" s="15" t="e">
        <f t="shared" si="60"/>
        <v>#NUM!</v>
      </c>
      <c r="AM131" s="15" t="e">
        <f t="shared" si="61"/>
        <v>#NUM!</v>
      </c>
      <c r="AN131" s="15" t="e">
        <f t="shared" si="62"/>
        <v>#NUM!</v>
      </c>
      <c r="AO131" s="15" t="e">
        <f t="shared" si="63"/>
        <v>#NUM!</v>
      </c>
      <c r="AP131" s="15" t="e">
        <f t="shared" si="64"/>
        <v>#NUM!</v>
      </c>
      <c r="AQ131" s="15" t="e">
        <f t="shared" si="65"/>
        <v>#NUM!</v>
      </c>
      <c r="AR131" s="15" t="e">
        <f t="shared" si="66"/>
        <v>#NUM!</v>
      </c>
      <c r="AS131" s="12" t="s">
        <v>47</v>
      </c>
      <c r="AT131" s="19" t="e">
        <f>VLOOKUP(B131,prot!A:I,9,FALSE)</f>
        <v>#N/A</v>
      </c>
      <c r="AU131" s="9" t="b">
        <f t="shared" ref="AU131:AU137" si="73">ISERROR(AT131)</f>
        <v>1</v>
      </c>
      <c r="AV131" s="8">
        <f t="shared" ref="AV131:AV137" si="74">IF(AU131,0,AT131)</f>
        <v>0</v>
      </c>
      <c r="AW131" t="e">
        <f>ROUND(#REF!/#REF!*#REF!,0)</f>
        <v>#REF!</v>
      </c>
    </row>
    <row r="132" spans="1:49">
      <c r="A132" s="3">
        <v>6</v>
      </c>
      <c r="B132" s="1" t="s">
        <v>20</v>
      </c>
      <c r="C132" s="53">
        <v>1943</v>
      </c>
      <c r="D132" s="18" t="s">
        <v>68</v>
      </c>
      <c r="E132" s="37"/>
      <c r="F132" s="37"/>
      <c r="G132" s="18">
        <v>628.81236542602278</v>
      </c>
      <c r="H132" s="18">
        <v>0</v>
      </c>
      <c r="I132" s="3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>
        <f>SUM(D132:AB132)</f>
        <v>628.81236542602278</v>
      </c>
      <c r="AD132" s="28">
        <f>SUMIF(AF132:AR132,"&gt;0")</f>
        <v>628.81236542602278</v>
      </c>
      <c r="AE132" s="21" t="str">
        <f t="shared" si="72"/>
        <v/>
      </c>
      <c r="AF132" s="15">
        <f t="shared" si="54"/>
        <v>628.81236542602278</v>
      </c>
      <c r="AG132" s="15">
        <f t="shared" si="55"/>
        <v>0</v>
      </c>
      <c r="AH132" s="15" t="e">
        <f t="shared" si="56"/>
        <v>#NUM!</v>
      </c>
      <c r="AI132" s="15" t="e">
        <f t="shared" si="57"/>
        <v>#NUM!</v>
      </c>
      <c r="AJ132" s="15" t="e">
        <f t="shared" si="58"/>
        <v>#NUM!</v>
      </c>
      <c r="AK132" s="15" t="e">
        <f t="shared" si="59"/>
        <v>#NUM!</v>
      </c>
      <c r="AL132" s="15" t="e">
        <f t="shared" si="60"/>
        <v>#NUM!</v>
      </c>
      <c r="AM132" s="15" t="e">
        <f t="shared" si="61"/>
        <v>#NUM!</v>
      </c>
      <c r="AN132" s="15" t="e">
        <f t="shared" si="62"/>
        <v>#NUM!</v>
      </c>
      <c r="AO132" s="15" t="e">
        <f t="shared" si="63"/>
        <v>#NUM!</v>
      </c>
      <c r="AP132" s="15" t="e">
        <f t="shared" si="64"/>
        <v>#NUM!</v>
      </c>
      <c r="AQ132" s="15" t="e">
        <f t="shared" si="65"/>
        <v>#NUM!</v>
      </c>
      <c r="AR132" s="15" t="e">
        <f t="shared" si="66"/>
        <v>#NUM!</v>
      </c>
      <c r="AS132" s="12" t="s">
        <v>47</v>
      </c>
      <c r="AT132" s="19" t="e">
        <f>VLOOKUP(B132,prot!A:I,9,FALSE)</f>
        <v>#N/A</v>
      </c>
      <c r="AU132" s="9" t="b">
        <f t="shared" si="73"/>
        <v>1</v>
      </c>
      <c r="AV132" s="8">
        <f t="shared" si="74"/>
        <v>0</v>
      </c>
    </row>
    <row r="133" spans="1:49" hidden="1">
      <c r="A133" s="3">
        <v>7</v>
      </c>
      <c r="B133" s="1" t="s">
        <v>78</v>
      </c>
      <c r="C133" s="53">
        <v>1953</v>
      </c>
      <c r="D133" s="18" t="s">
        <v>68</v>
      </c>
      <c r="E133" s="37"/>
      <c r="F133" s="37"/>
      <c r="G133" s="33">
        <v>0</v>
      </c>
      <c r="H133" s="33">
        <v>0</v>
      </c>
      <c r="I133" s="18"/>
      <c r="J133" s="33"/>
      <c r="K133" s="18"/>
      <c r="L133" s="18"/>
      <c r="M133" s="33"/>
      <c r="N133" s="33"/>
      <c r="O133" s="18"/>
      <c r="P133" s="33"/>
      <c r="Q133" s="33"/>
      <c r="R133" s="33"/>
      <c r="S133" s="33"/>
      <c r="T133" s="33"/>
      <c r="U133" s="33"/>
      <c r="V133" s="33"/>
      <c r="W133" s="33"/>
      <c r="X133" s="18"/>
      <c r="Y133" s="33"/>
      <c r="Z133" s="33"/>
      <c r="AA133" s="33"/>
      <c r="AB133" s="33"/>
      <c r="AC133" s="18">
        <f>SUM(D133:AB133)</f>
        <v>0</v>
      </c>
      <c r="AD133" s="28">
        <f>SUMIF(AF133:AR133,"&gt;0")</f>
        <v>0</v>
      </c>
      <c r="AE133" s="21" t="str">
        <f t="shared" si="72"/>
        <v/>
      </c>
      <c r="AF133" s="15">
        <f t="shared" si="54"/>
        <v>0</v>
      </c>
      <c r="AG133" s="15">
        <f t="shared" si="55"/>
        <v>0</v>
      </c>
      <c r="AH133" s="15" t="e">
        <f t="shared" si="56"/>
        <v>#NUM!</v>
      </c>
      <c r="AI133" s="15" t="e">
        <f t="shared" si="57"/>
        <v>#NUM!</v>
      </c>
      <c r="AJ133" s="15" t="e">
        <f t="shared" si="58"/>
        <v>#NUM!</v>
      </c>
      <c r="AK133" s="15" t="e">
        <f t="shared" si="59"/>
        <v>#NUM!</v>
      </c>
      <c r="AL133" s="15" t="e">
        <f t="shared" si="60"/>
        <v>#NUM!</v>
      </c>
      <c r="AM133" s="15" t="e">
        <f t="shared" si="61"/>
        <v>#NUM!</v>
      </c>
      <c r="AN133" s="15" t="e">
        <f t="shared" si="62"/>
        <v>#NUM!</v>
      </c>
      <c r="AO133" s="15" t="e">
        <f t="shared" si="63"/>
        <v>#NUM!</v>
      </c>
      <c r="AP133" s="15" t="e">
        <f t="shared" si="64"/>
        <v>#NUM!</v>
      </c>
      <c r="AQ133" s="15" t="e">
        <f t="shared" si="65"/>
        <v>#NUM!</v>
      </c>
      <c r="AR133" s="15" t="e">
        <f t="shared" si="66"/>
        <v>#NUM!</v>
      </c>
      <c r="AS133" s="12" t="s">
        <v>47</v>
      </c>
      <c r="AT133" s="19" t="e">
        <f>VLOOKUP(B133,prot!A:I,9,FALSE)</f>
        <v>#N/A</v>
      </c>
      <c r="AU133" s="9" t="b">
        <f t="shared" si="73"/>
        <v>1</v>
      </c>
      <c r="AV133" s="8">
        <f t="shared" si="74"/>
        <v>0</v>
      </c>
    </row>
    <row r="134" spans="1:49" hidden="1">
      <c r="A134" s="3">
        <v>8</v>
      </c>
      <c r="B134" s="2" t="s">
        <v>41</v>
      </c>
      <c r="C134" s="55">
        <v>1942</v>
      </c>
      <c r="D134" s="18" t="s">
        <v>68</v>
      </c>
      <c r="E134" s="37"/>
      <c r="F134" s="37"/>
      <c r="G134" s="18">
        <v>0</v>
      </c>
      <c r="H134" s="18">
        <v>0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>
        <f>SUM(D134:AB134)</f>
        <v>0</v>
      </c>
      <c r="AD134" s="28">
        <f>SUMIF(AF134:AR134,"&gt;0")</f>
        <v>0</v>
      </c>
      <c r="AE134" s="21" t="str">
        <f t="shared" si="72"/>
        <v/>
      </c>
      <c r="AF134" s="15">
        <f t="shared" si="54"/>
        <v>0</v>
      </c>
      <c r="AG134" s="15">
        <f t="shared" si="55"/>
        <v>0</v>
      </c>
      <c r="AH134" s="15" t="e">
        <f t="shared" si="56"/>
        <v>#NUM!</v>
      </c>
      <c r="AI134" s="15" t="e">
        <f t="shared" si="57"/>
        <v>#NUM!</v>
      </c>
      <c r="AJ134" s="15" t="e">
        <f t="shared" si="58"/>
        <v>#NUM!</v>
      </c>
      <c r="AK134" s="15" t="e">
        <f t="shared" si="59"/>
        <v>#NUM!</v>
      </c>
      <c r="AL134" s="15" t="e">
        <f t="shared" si="60"/>
        <v>#NUM!</v>
      </c>
      <c r="AM134" s="15" t="e">
        <f t="shared" si="61"/>
        <v>#NUM!</v>
      </c>
      <c r="AN134" s="15" t="e">
        <f t="shared" si="62"/>
        <v>#NUM!</v>
      </c>
      <c r="AO134" s="15" t="e">
        <f t="shared" si="63"/>
        <v>#NUM!</v>
      </c>
      <c r="AP134" s="15" t="e">
        <f t="shared" si="64"/>
        <v>#NUM!</v>
      </c>
      <c r="AQ134" s="15" t="e">
        <f t="shared" si="65"/>
        <v>#NUM!</v>
      </c>
      <c r="AR134" s="15" t="e">
        <f t="shared" si="66"/>
        <v>#NUM!</v>
      </c>
      <c r="AS134" s="12" t="s">
        <v>47</v>
      </c>
      <c r="AT134" s="19" t="e">
        <f>VLOOKUP(B134,prot!A:I,9,FALSE)</f>
        <v>#N/A</v>
      </c>
      <c r="AU134" s="9" t="b">
        <f t="shared" si="73"/>
        <v>1</v>
      </c>
      <c r="AV134" s="8">
        <f t="shared" si="74"/>
        <v>0</v>
      </c>
    </row>
    <row r="135" spans="1:49" hidden="1">
      <c r="A135" s="3">
        <v>9</v>
      </c>
      <c r="B135" s="2" t="s">
        <v>93</v>
      </c>
      <c r="C135" s="53">
        <v>1946</v>
      </c>
      <c r="D135" s="18" t="s">
        <v>68</v>
      </c>
      <c r="E135" s="37"/>
      <c r="F135" s="37"/>
      <c r="G135" s="18">
        <v>0</v>
      </c>
      <c r="H135" s="18">
        <v>0</v>
      </c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>
        <f>SUM(D135:AB135)</f>
        <v>0</v>
      </c>
      <c r="AD135" s="28">
        <f>SUMIF(AF135:AR135,"&gt;0")</f>
        <v>0</v>
      </c>
      <c r="AE135" s="21" t="str">
        <f t="shared" si="72"/>
        <v/>
      </c>
      <c r="AF135" s="15">
        <f>LARGE($E135:$AA135,1)</f>
        <v>0</v>
      </c>
      <c r="AG135" s="15">
        <f>LARGE($E135:$AA135,2)</f>
        <v>0</v>
      </c>
      <c r="AH135" s="15" t="e">
        <f>LARGE($E135:$AA135,3)</f>
        <v>#NUM!</v>
      </c>
      <c r="AI135" s="15" t="e">
        <f>LARGE($E135:$AA135,4)</f>
        <v>#NUM!</v>
      </c>
      <c r="AJ135" s="15" t="e">
        <f>LARGE($E135:$AA135,5)</f>
        <v>#NUM!</v>
      </c>
      <c r="AK135" s="15" t="e">
        <f>LARGE($E135:$AA135,6)</f>
        <v>#NUM!</v>
      </c>
      <c r="AL135" s="15" t="e">
        <f>LARGE($E135:$AA135,7)</f>
        <v>#NUM!</v>
      </c>
      <c r="AM135" s="15" t="e">
        <f>LARGE($E135:$AA135,8)</f>
        <v>#NUM!</v>
      </c>
      <c r="AN135" s="15" t="e">
        <f>LARGE($E135:$AA135,9)</f>
        <v>#NUM!</v>
      </c>
      <c r="AO135" s="15" t="e">
        <f>LARGE($E135:$AA135,10)</f>
        <v>#NUM!</v>
      </c>
      <c r="AP135" s="15"/>
      <c r="AQ135" s="15"/>
      <c r="AR135" s="15"/>
      <c r="AS135" s="12" t="s">
        <v>47</v>
      </c>
      <c r="AT135" s="19" t="e">
        <f>VLOOKUP(B135,prot!A:I,9,FALSE)</f>
        <v>#N/A</v>
      </c>
      <c r="AU135" s="9" t="b">
        <f t="shared" si="73"/>
        <v>1</v>
      </c>
      <c r="AV135" s="8">
        <f t="shared" si="74"/>
        <v>0</v>
      </c>
    </row>
    <row r="136" spans="1:49" hidden="1">
      <c r="A136" s="3">
        <v>10</v>
      </c>
      <c r="B136" s="34" t="s">
        <v>103</v>
      </c>
      <c r="C136" s="58">
        <v>1950</v>
      </c>
      <c r="D136" s="18"/>
      <c r="E136" s="37" t="s">
        <v>68</v>
      </c>
      <c r="F136" s="37" t="s">
        <v>68</v>
      </c>
      <c r="G136" s="1">
        <v>0</v>
      </c>
      <c r="H136" s="1">
        <v>0</v>
      </c>
      <c r="I136" s="1"/>
      <c r="J136" s="1"/>
      <c r="K136" s="1"/>
      <c r="L136" s="1"/>
      <c r="M136" s="1"/>
      <c r="N136" s="1"/>
      <c r="O136" s="18"/>
      <c r="P136" s="1"/>
      <c r="Q136" s="1" t="s">
        <v>68</v>
      </c>
      <c r="R136" s="1"/>
      <c r="S136" s="1"/>
      <c r="T136" s="1"/>
      <c r="U136" s="1" t="s">
        <v>68</v>
      </c>
      <c r="V136" s="1" t="s">
        <v>68</v>
      </c>
      <c r="W136" s="1" t="s">
        <v>68</v>
      </c>
      <c r="X136" s="18"/>
      <c r="Y136" s="1" t="s">
        <v>68</v>
      </c>
      <c r="Z136" s="1" t="s">
        <v>68</v>
      </c>
      <c r="AA136" s="1">
        <v>0</v>
      </c>
      <c r="AB136" s="1" t="s">
        <v>68</v>
      </c>
      <c r="AC136" s="18">
        <f>SUM(D136:AB136)</f>
        <v>0</v>
      </c>
      <c r="AD136" s="28">
        <f>SUMIF(AF136:AR136,"&gt;0")</f>
        <v>0</v>
      </c>
      <c r="AE136" s="21" t="str">
        <f t="shared" si="72"/>
        <v/>
      </c>
      <c r="AF136" s="15">
        <f>LARGE($E136:$AA136,1)</f>
        <v>0</v>
      </c>
      <c r="AG136" s="15">
        <f>LARGE($E136:$AA136,2)</f>
        <v>0</v>
      </c>
      <c r="AH136" s="15">
        <f>LARGE($E136:$AA136,3)</f>
        <v>0</v>
      </c>
      <c r="AI136" s="15" t="e">
        <f>LARGE($E136:$AA136,4)</f>
        <v>#NUM!</v>
      </c>
      <c r="AJ136" s="15" t="e">
        <f>LARGE($E136:$AA136,5)</f>
        <v>#NUM!</v>
      </c>
      <c r="AK136" s="15" t="e">
        <f>LARGE($E136:$AA136,6)</f>
        <v>#NUM!</v>
      </c>
      <c r="AL136" s="15" t="e">
        <f>LARGE($E136:$AA136,7)</f>
        <v>#NUM!</v>
      </c>
      <c r="AM136" s="15" t="e">
        <f>LARGE($E136:$AA136,8)</f>
        <v>#NUM!</v>
      </c>
      <c r="AN136" s="15" t="e">
        <f>LARGE($E136:$AA136,9)</f>
        <v>#NUM!</v>
      </c>
      <c r="AO136" s="15" t="e">
        <f>LARGE($E136:$AA136,10)</f>
        <v>#NUM!</v>
      </c>
      <c r="AP136" s="15"/>
      <c r="AQ136" s="15"/>
      <c r="AR136" s="15"/>
      <c r="AS136" s="12" t="s">
        <v>47</v>
      </c>
      <c r="AT136" s="19" t="e">
        <f>VLOOKUP(B136,prot!A:I,9,FALSE)</f>
        <v>#N/A</v>
      </c>
      <c r="AU136" s="9" t="b">
        <f t="shared" si="73"/>
        <v>1</v>
      </c>
      <c r="AV136" s="8">
        <f t="shared" si="74"/>
        <v>0</v>
      </c>
    </row>
    <row r="137" spans="1:49" hidden="1">
      <c r="A137" s="3">
        <v>11</v>
      </c>
      <c r="B137" s="2" t="s">
        <v>71</v>
      </c>
      <c r="C137" s="55">
        <v>1945</v>
      </c>
      <c r="D137" s="18"/>
      <c r="E137" s="37" t="s">
        <v>68</v>
      </c>
      <c r="F137" s="37" t="s">
        <v>68</v>
      </c>
      <c r="G137" s="1">
        <v>0</v>
      </c>
      <c r="H137" s="1">
        <v>0</v>
      </c>
      <c r="I137" s="1"/>
      <c r="J137" s="1"/>
      <c r="K137" s="1"/>
      <c r="L137" s="1"/>
      <c r="M137" s="1"/>
      <c r="N137" s="1"/>
      <c r="O137" s="1"/>
      <c r="P137" s="1"/>
      <c r="Q137" s="1" t="s">
        <v>68</v>
      </c>
      <c r="R137" s="1"/>
      <c r="S137" s="1"/>
      <c r="T137" s="1"/>
      <c r="U137" s="1" t="s">
        <v>68</v>
      </c>
      <c r="V137" s="1" t="s">
        <v>68</v>
      </c>
      <c r="W137" s="1" t="s">
        <v>68</v>
      </c>
      <c r="X137" s="18"/>
      <c r="Y137" s="1" t="s">
        <v>68</v>
      </c>
      <c r="Z137" s="1" t="s">
        <v>68</v>
      </c>
      <c r="AA137" s="1">
        <v>0</v>
      </c>
      <c r="AB137" s="1" t="s">
        <v>68</v>
      </c>
      <c r="AC137" s="18">
        <f t="shared" si="69"/>
        <v>0</v>
      </c>
      <c r="AD137" s="28">
        <f t="shared" ref="AD132:AD137" si="75">SUMIF(AF137:AR137,"&gt;0")</f>
        <v>0</v>
      </c>
      <c r="AE137" s="21" t="str">
        <f t="shared" si="72"/>
        <v/>
      </c>
      <c r="AF137" s="15">
        <f>LARGE($D137:$AA137,1)</f>
        <v>0</v>
      </c>
      <c r="AG137" s="15">
        <f>LARGE($D137:$AA137,2)</f>
        <v>0</v>
      </c>
      <c r="AH137" s="15">
        <f>LARGE($D137:$AA137,3)</f>
        <v>0</v>
      </c>
      <c r="AI137" s="15" t="e">
        <f>LARGE($E137:$AA137,4)</f>
        <v>#NUM!</v>
      </c>
      <c r="AJ137" s="15" t="e">
        <f>LARGE($D137:$AA137,5)</f>
        <v>#NUM!</v>
      </c>
      <c r="AK137" s="15" t="e">
        <f>LARGE($D137:$AA137,6)</f>
        <v>#NUM!</v>
      </c>
      <c r="AL137" s="15" t="e">
        <f>LARGE($D137:$AA137,7)</f>
        <v>#NUM!</v>
      </c>
      <c r="AM137" s="15" t="e">
        <f>LARGE($D137:$AA137,8)</f>
        <v>#NUM!</v>
      </c>
      <c r="AN137" s="15" t="e">
        <f>LARGE($D137:$AA137,9)</f>
        <v>#NUM!</v>
      </c>
      <c r="AO137" s="15" t="e">
        <f>LARGE($D137:$AA137,10)</f>
        <v>#NUM!</v>
      </c>
      <c r="AP137" s="15" t="e">
        <f>LARGE($D137:$AA137,11)</f>
        <v>#NUM!</v>
      </c>
      <c r="AQ137" s="15" t="e">
        <f>LARGE($D137:$AA137,12)</f>
        <v>#NUM!</v>
      </c>
      <c r="AR137" s="15" t="e">
        <f>LARGE($D137:$AA137,13)</f>
        <v>#NUM!</v>
      </c>
      <c r="AS137" s="12" t="s">
        <v>47</v>
      </c>
      <c r="AT137" s="19" t="e">
        <f>VLOOKUP(B137,prot!A:I,9,FALSE)</f>
        <v>#N/A</v>
      </c>
      <c r="AU137" s="9" t="b">
        <f t="shared" si="73"/>
        <v>1</v>
      </c>
      <c r="AV137" s="8">
        <f t="shared" si="74"/>
        <v>0</v>
      </c>
    </row>
    <row r="138" spans="1:49" ht="12.6" customHeight="1">
      <c r="AA138">
        <v>0</v>
      </c>
    </row>
    <row r="139" spans="1:49" ht="12.6" customHeight="1">
      <c r="AA139">
        <v>0</v>
      </c>
    </row>
    <row r="140" spans="1:49" ht="12.6" customHeight="1">
      <c r="A140" s="7"/>
      <c r="AA140">
        <v>0</v>
      </c>
    </row>
    <row r="141" spans="1:49" ht="12.6" customHeight="1">
      <c r="A141" s="7"/>
      <c r="B141" s="45" t="s">
        <v>102</v>
      </c>
      <c r="AA141">
        <v>0</v>
      </c>
    </row>
    <row r="142" spans="1:49" ht="12.6" customHeight="1">
      <c r="AA142">
        <v>0</v>
      </c>
    </row>
    <row r="143" spans="1:49" ht="12.6" customHeight="1">
      <c r="AA143">
        <v>0</v>
      </c>
    </row>
    <row r="144" spans="1:49" ht="12.6" customHeight="1">
      <c r="A144" s="7"/>
      <c r="AA144">
        <v>0</v>
      </c>
    </row>
    <row r="145" spans="1:27" ht="12.6" customHeight="1">
      <c r="A145" s="7"/>
      <c r="AA145">
        <v>0</v>
      </c>
    </row>
    <row r="146" spans="1:27" ht="12.6" customHeight="1">
      <c r="A146" s="7"/>
      <c r="AA146">
        <v>0</v>
      </c>
    </row>
    <row r="147" spans="1:27" ht="12.6" customHeight="1">
      <c r="A147" s="7"/>
      <c r="AA147">
        <v>0</v>
      </c>
    </row>
    <row r="148" spans="1:27" ht="12.6" customHeight="1">
      <c r="A148" s="7"/>
    </row>
    <row r="149" spans="1:27" ht="12.6" customHeight="1">
      <c r="A149" s="7"/>
    </row>
    <row r="150" spans="1:27" ht="12.6" customHeight="1">
      <c r="A150" s="7"/>
    </row>
    <row r="151" spans="1:27" ht="12.6" customHeight="1">
      <c r="A151" s="7"/>
    </row>
    <row r="152" spans="1:27" ht="12.6" customHeight="1"/>
    <row r="153" spans="1:27" ht="11.25" customHeight="1"/>
    <row r="158" spans="1:27" ht="14.25" customHeight="1"/>
    <row r="159" spans="1:27" ht="14.25" customHeight="1"/>
    <row r="160" spans="1:27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2.75" customHeight="1"/>
    <row r="170" ht="12.7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2.75" customHeight="1"/>
    <row r="183" ht="17.25" customHeight="1"/>
    <row r="184" ht="1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5" customHeight="1"/>
    <row r="264" ht="38.25" customHeight="1"/>
    <row r="281" ht="13.5" customHeight="1"/>
    <row r="282" ht="13.5" customHeight="1"/>
    <row r="305" ht="12.75" customHeight="1"/>
    <row r="306" ht="12.75" customHeight="1"/>
    <row r="315" ht="12.75" customHeight="1"/>
    <row r="316" ht="13.5" customHeight="1"/>
    <row r="317" ht="13.5" customHeight="1"/>
    <row r="321" ht="25.5" customHeight="1"/>
    <row r="322" ht="35.25" customHeight="1"/>
    <row r="323" ht="23.25" customHeight="1"/>
    <row r="329" ht="14.1" customHeight="1"/>
    <row r="332" ht="13.35" customHeight="1"/>
    <row r="333" ht="13.35" customHeight="1"/>
    <row r="335" ht="12.75" customHeight="1"/>
    <row r="346" ht="18" customHeight="1"/>
  </sheetData>
  <sortState ref="A127:AD136">
    <sortCondition descending="1" ref="AD127:AD136"/>
  </sortState>
  <mergeCells count="7">
    <mergeCell ref="B126:C126"/>
    <mergeCell ref="A1:AD1"/>
    <mergeCell ref="A4:B4"/>
    <mergeCell ref="B52:C52"/>
    <mergeCell ref="B69:C69"/>
    <mergeCell ref="B92:C92"/>
    <mergeCell ref="B113:C113"/>
  </mergeCells>
  <phoneticPr fontId="0" type="noConversion"/>
  <printOptions horizontalCentered="1"/>
  <pageMargins left="0.15748031496062992" right="0.23622047244094491" top="0.19685039370078741" bottom="0" header="0" footer="0"/>
  <pageSetup paperSize="9" scale="64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2" zoomScale="85" zoomScaleNormal="85" workbookViewId="0">
      <selection activeCell="A22" sqref="A1:C1048576"/>
    </sheetView>
  </sheetViews>
  <sheetFormatPr defaultRowHeight="13.2"/>
  <sheetData/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topLeftCell="A37" zoomScale="70" zoomScaleNormal="70" workbookViewId="0">
      <selection activeCell="A63" sqref="A63:C70"/>
    </sheetView>
  </sheetViews>
  <sheetFormatPr defaultRowHeight="13.2"/>
  <cols>
    <col min="1" max="1" width="22.44140625" customWidth="1"/>
    <col min="2" max="2" width="18.5546875" customWidth="1"/>
    <col min="3" max="3" width="14.5546875" customWidth="1"/>
    <col min="4" max="4" width="1.44140625" style="11" customWidth="1"/>
    <col min="5" max="5" width="10.5546875" bestFit="1" customWidth="1"/>
    <col min="6" max="6" width="10.5546875" customWidth="1"/>
    <col min="7" max="7" width="11" bestFit="1" customWidth="1"/>
  </cols>
  <sheetData>
    <row r="1" spans="1:9" ht="24.6">
      <c r="A1" s="40" t="s">
        <v>98</v>
      </c>
    </row>
    <row r="2" spans="1:9">
      <c r="C2" s="10"/>
      <c r="E2" s="13" t="e">
        <f>VLOOKUP(A2,svod!B:AS,44,FALSE)</f>
        <v>#N/A</v>
      </c>
      <c r="F2" s="13" t="e">
        <f>VLOOKUP(A2,svod!B:C,2,FALSE)</f>
        <v>#N/A</v>
      </c>
      <c r="G2" s="8" t="e">
        <f>C$2/C2*1000*VLOOKUP(F2,коэфф!A:D,2,FALSE)</f>
        <v>#DIV/0!</v>
      </c>
      <c r="H2" s="9" t="b">
        <f t="shared" ref="H2:H7" si="0">ISERROR(G2)</f>
        <v>1</v>
      </c>
      <c r="I2" s="8">
        <f t="shared" ref="I2:I7" si="1">IF(H2,0,G2)</f>
        <v>0</v>
      </c>
    </row>
    <row r="3" spans="1:9">
      <c r="C3" s="10"/>
      <c r="E3" s="13" t="e">
        <f>VLOOKUP(A3,svod!B:AS,44,FALSE)</f>
        <v>#N/A</v>
      </c>
      <c r="F3" s="13" t="e">
        <f>VLOOKUP(A3,svod!B:C,2,FALSE)</f>
        <v>#N/A</v>
      </c>
      <c r="G3" s="8" t="e">
        <f>C$2/C3*1000*VLOOKUP(F3,коэфф!A:D,2,FALSE)</f>
        <v>#DIV/0!</v>
      </c>
      <c r="H3" s="9" t="b">
        <f t="shared" si="0"/>
        <v>1</v>
      </c>
      <c r="I3" s="8">
        <f t="shared" si="1"/>
        <v>0</v>
      </c>
    </row>
    <row r="4" spans="1:9">
      <c r="C4" s="10"/>
      <c r="E4" s="13" t="e">
        <f>VLOOKUP(A4,svod!B:AS,44,FALSE)</f>
        <v>#N/A</v>
      </c>
      <c r="F4" s="13" t="e">
        <f>VLOOKUP(A4,svod!B:C,2,FALSE)</f>
        <v>#N/A</v>
      </c>
      <c r="G4" s="8" t="e">
        <f>C$2/C4*1000*VLOOKUP(F4,коэфф!A:D,2,FALSE)</f>
        <v>#DIV/0!</v>
      </c>
      <c r="H4" s="9" t="b">
        <f t="shared" si="0"/>
        <v>1</v>
      </c>
      <c r="I4" s="8">
        <f t="shared" si="1"/>
        <v>0</v>
      </c>
    </row>
    <row r="5" spans="1:9">
      <c r="C5" s="10"/>
      <c r="E5" s="13" t="e">
        <f>VLOOKUP(A5,svod!B:AS,44,FALSE)</f>
        <v>#N/A</v>
      </c>
      <c r="F5" s="13" t="e">
        <f>VLOOKUP(A5,svod!B:C,2,FALSE)</f>
        <v>#N/A</v>
      </c>
      <c r="G5" s="8" t="e">
        <f>C$4/C5*1000*VLOOKUP(F5,коэфф!A:D,2,FALSE)</f>
        <v>#DIV/0!</v>
      </c>
      <c r="H5" s="9" t="b">
        <f t="shared" si="0"/>
        <v>1</v>
      </c>
      <c r="I5" s="8">
        <f t="shared" si="1"/>
        <v>0</v>
      </c>
    </row>
    <row r="6" spans="1:9">
      <c r="C6" s="10"/>
      <c r="E6" s="13" t="e">
        <f>VLOOKUP(A6,svod!B:AS,44,FALSE)</f>
        <v>#N/A</v>
      </c>
      <c r="F6" s="13" t="e">
        <f>VLOOKUP(A6,svod!B:C,2,FALSE)</f>
        <v>#N/A</v>
      </c>
      <c r="G6" s="8" t="e">
        <f>C$6/C6*1000*VLOOKUP(F6,коэфф!A:D,2,FALSE)</f>
        <v>#DIV/0!</v>
      </c>
      <c r="H6" s="9" t="b">
        <f t="shared" si="0"/>
        <v>1</v>
      </c>
      <c r="I6" s="8">
        <f t="shared" si="1"/>
        <v>0</v>
      </c>
    </row>
    <row r="7" spans="1:9" ht="12" customHeight="1">
      <c r="C7" s="10"/>
      <c r="E7" s="13" t="e">
        <f>VLOOKUP(A7,svod!B:AS,44,FALSE)</f>
        <v>#N/A</v>
      </c>
      <c r="F7" s="13" t="e">
        <f>VLOOKUP(A7,svod!B:C,2,FALSE)</f>
        <v>#N/A</v>
      </c>
      <c r="G7" s="8" t="e">
        <f>C$6/C7*1000*VLOOKUP(F7,коэфф!A:D,2,FALSE)</f>
        <v>#DIV/0!</v>
      </c>
      <c r="H7" s="9" t="b">
        <f t="shared" si="0"/>
        <v>1</v>
      </c>
      <c r="I7" s="8">
        <f t="shared" si="1"/>
        <v>0</v>
      </c>
    </row>
    <row r="8" spans="1:9">
      <c r="C8" s="10"/>
      <c r="E8" s="13" t="e">
        <f>VLOOKUP(A8,svod!B:AS,44,FALSE)</f>
        <v>#N/A</v>
      </c>
      <c r="F8" s="13" t="e">
        <f>VLOOKUP(A8,svod!B:C,2,FALSE)</f>
        <v>#N/A</v>
      </c>
      <c r="G8" s="8" t="e">
        <f>C$6/C8*1000*VLOOKUP(F8,коэфф!A:D,2,FALSE)</f>
        <v>#DIV/0!</v>
      </c>
      <c r="H8" s="9" t="b">
        <f t="shared" ref="H8:H19" si="2">ISERROR(G8)</f>
        <v>1</v>
      </c>
      <c r="I8" s="8">
        <f t="shared" ref="I8:I19" si="3">IF(H8,0,G8)</f>
        <v>0</v>
      </c>
    </row>
    <row r="9" spans="1:9">
      <c r="C9" s="10"/>
      <c r="E9" s="13" t="e">
        <f>VLOOKUP(A9,svod!B:AS,44,FALSE)</f>
        <v>#N/A</v>
      </c>
      <c r="F9" s="13" t="e">
        <f>VLOOKUP(A9,svod!B:C,2,FALSE)</f>
        <v>#N/A</v>
      </c>
      <c r="G9" s="8" t="e">
        <f>C$6/C9*1000*VLOOKUP(F9,коэфф!A:D,2,FALSE)</f>
        <v>#DIV/0!</v>
      </c>
      <c r="H9" s="9" t="b">
        <f t="shared" si="2"/>
        <v>1</v>
      </c>
      <c r="I9" s="8">
        <f t="shared" si="3"/>
        <v>0</v>
      </c>
    </row>
    <row r="10" spans="1:9">
      <c r="C10" s="10"/>
      <c r="E10" s="13" t="e">
        <f>VLOOKUP(A10,svod!B:AS,44,FALSE)</f>
        <v>#N/A</v>
      </c>
      <c r="F10" s="13" t="e">
        <f>VLOOKUP(A10,svod!B:C,2,FALSE)</f>
        <v>#N/A</v>
      </c>
      <c r="G10" s="8" t="e">
        <f>C$6/C10*1000*VLOOKUP(F10,коэфф!A:D,2,FALSE)</f>
        <v>#DIV/0!</v>
      </c>
      <c r="H10" s="9" t="b">
        <f t="shared" si="2"/>
        <v>1</v>
      </c>
      <c r="I10" s="8">
        <f t="shared" si="3"/>
        <v>0</v>
      </c>
    </row>
    <row r="11" spans="1:9">
      <c r="C11" s="10"/>
      <c r="E11" s="13" t="e">
        <f>VLOOKUP(A11,svod!B:AS,44,FALSE)</f>
        <v>#N/A</v>
      </c>
      <c r="F11" s="13" t="e">
        <f>VLOOKUP(A11,svod!B:C,2,FALSE)</f>
        <v>#N/A</v>
      </c>
      <c r="G11" s="8" t="e">
        <f>C$6/C11*1000*VLOOKUP(F11,коэфф!A:D,2,FALSE)</f>
        <v>#DIV/0!</v>
      </c>
      <c r="H11" s="9" t="b">
        <f t="shared" si="2"/>
        <v>1</v>
      </c>
      <c r="I11" s="8">
        <f t="shared" si="3"/>
        <v>0</v>
      </c>
    </row>
    <row r="12" spans="1:9">
      <c r="C12" s="10"/>
      <c r="E12" s="13" t="e">
        <f>VLOOKUP(A12,svod!B:AS,44,FALSE)</f>
        <v>#N/A</v>
      </c>
      <c r="F12" s="13" t="e">
        <f>VLOOKUP(A12,svod!B:C,2,FALSE)</f>
        <v>#N/A</v>
      </c>
      <c r="G12" s="8" t="e">
        <f>C$6/C12*1000*VLOOKUP(F12,коэфф!A:D,2,FALSE)</f>
        <v>#DIV/0!</v>
      </c>
      <c r="H12" s="9" t="b">
        <f t="shared" si="2"/>
        <v>1</v>
      </c>
      <c r="I12" s="8">
        <f t="shared" si="3"/>
        <v>0</v>
      </c>
    </row>
    <row r="13" spans="1:9">
      <c r="C13" s="10"/>
      <c r="E13" s="13" t="e">
        <f>VLOOKUP(A13,svod!B:AS,44,FALSE)</f>
        <v>#N/A</v>
      </c>
      <c r="F13" s="13" t="e">
        <f>VLOOKUP(A13,svod!B:C,2,FALSE)</f>
        <v>#N/A</v>
      </c>
      <c r="G13" s="8" t="e">
        <f>C$6/C13*1000*VLOOKUP(F13,коэфф!A:D,2,FALSE)</f>
        <v>#DIV/0!</v>
      </c>
      <c r="H13" s="9" t="b">
        <f t="shared" si="2"/>
        <v>1</v>
      </c>
      <c r="I13" s="8">
        <f t="shared" si="3"/>
        <v>0</v>
      </c>
    </row>
    <row r="14" spans="1:9">
      <c r="C14" s="10"/>
      <c r="E14" s="13" t="e">
        <f>VLOOKUP(A14,svod!B:AS,44,FALSE)</f>
        <v>#N/A</v>
      </c>
      <c r="F14" s="13" t="e">
        <f>VLOOKUP(A14,svod!B:C,2,FALSE)</f>
        <v>#N/A</v>
      </c>
      <c r="G14" s="8" t="e">
        <f>C$6/C14*1000*VLOOKUP(F14,коэфф!A:D,2,FALSE)</f>
        <v>#DIV/0!</v>
      </c>
      <c r="H14" s="9" t="b">
        <f t="shared" ref="H14" si="4">ISERROR(G14)</f>
        <v>1</v>
      </c>
      <c r="I14" s="8">
        <f t="shared" ref="I14" si="5">IF(H14,0,G14)</f>
        <v>0</v>
      </c>
    </row>
    <row r="15" spans="1:9">
      <c r="C15" s="10"/>
      <c r="E15" s="13" t="e">
        <f>VLOOKUP(A15,svod!B:AS,44,FALSE)</f>
        <v>#N/A</v>
      </c>
      <c r="F15" s="13" t="e">
        <f>VLOOKUP(A15,svod!B:C,2,FALSE)</f>
        <v>#N/A</v>
      </c>
      <c r="G15" s="8" t="e">
        <f>C$11/C15*1000*VLOOKUP(F15,коэфф!A:D,2,FALSE)</f>
        <v>#DIV/0!</v>
      </c>
      <c r="H15" s="9" t="b">
        <f t="shared" si="2"/>
        <v>1</v>
      </c>
      <c r="I15" s="8">
        <f t="shared" si="3"/>
        <v>0</v>
      </c>
    </row>
    <row r="16" spans="1:9">
      <c r="C16" s="10"/>
      <c r="E16" s="13" t="e">
        <f>VLOOKUP(A16,svod!B:AS,44,FALSE)</f>
        <v>#N/A</v>
      </c>
      <c r="F16" s="13" t="e">
        <f>VLOOKUP(A16,svod!B:C,2,FALSE)</f>
        <v>#N/A</v>
      </c>
      <c r="G16" s="8" t="e">
        <f>C$11/C16*1000*VLOOKUP(F16,коэфф!A:D,2,FALSE)</f>
        <v>#DIV/0!</v>
      </c>
      <c r="H16" s="9" t="b">
        <f t="shared" si="2"/>
        <v>1</v>
      </c>
      <c r="I16" s="8">
        <f t="shared" si="3"/>
        <v>0</v>
      </c>
    </row>
    <row r="17" spans="1:9">
      <c r="C17" s="10"/>
      <c r="E17" s="13" t="e">
        <f>VLOOKUP(A17,svod!B:AS,44,FALSE)</f>
        <v>#N/A</v>
      </c>
      <c r="F17" s="13" t="e">
        <f>VLOOKUP(A17,svod!B:C,2,FALSE)</f>
        <v>#N/A</v>
      </c>
      <c r="G17" s="8" t="e">
        <f>C$11/C17*1000*VLOOKUP(F17,коэфф!A:D,2,FALSE)</f>
        <v>#DIV/0!</v>
      </c>
      <c r="H17" s="9" t="b">
        <f t="shared" si="2"/>
        <v>1</v>
      </c>
      <c r="I17" s="8">
        <f t="shared" si="3"/>
        <v>0</v>
      </c>
    </row>
    <row r="18" spans="1:9">
      <c r="C18" s="10"/>
      <c r="E18" s="13" t="e">
        <f>VLOOKUP(A18,svod!B:AS,44,FALSE)</f>
        <v>#N/A</v>
      </c>
      <c r="F18" s="13" t="e">
        <f>VLOOKUP(A18,svod!B:C,2,FALSE)</f>
        <v>#N/A</v>
      </c>
      <c r="G18" s="8" t="e">
        <f>C$11/C18*1000*VLOOKUP(F18,коэфф!A:D,2,FALSE)</f>
        <v>#DIV/0!</v>
      </c>
      <c r="H18" s="9" t="b">
        <f t="shared" si="2"/>
        <v>1</v>
      </c>
      <c r="I18" s="8">
        <f t="shared" si="3"/>
        <v>0</v>
      </c>
    </row>
    <row r="19" spans="1:9">
      <c r="C19" s="10"/>
      <c r="E19" s="13" t="e">
        <f>VLOOKUP(A19,svod!B:AS,44,FALSE)</f>
        <v>#N/A</v>
      </c>
      <c r="F19" s="13" t="e">
        <f>VLOOKUP(A19,svod!B:C,2,FALSE)</f>
        <v>#N/A</v>
      </c>
      <c r="G19" s="8" t="e">
        <f>C$11/C19*1000*VLOOKUP(F19,коэфф!A:D,2,FALSE)</f>
        <v>#DIV/0!</v>
      </c>
      <c r="H19" s="9" t="b">
        <f t="shared" si="2"/>
        <v>1</v>
      </c>
      <c r="I19" s="8">
        <f t="shared" si="3"/>
        <v>0</v>
      </c>
    </row>
    <row r="20" spans="1:9">
      <c r="C20" s="10"/>
      <c r="E20" s="13" t="e">
        <f>VLOOKUP(A20,svod!B:AS,44,FALSE)</f>
        <v>#N/A</v>
      </c>
      <c r="F20" s="13" t="e">
        <f>VLOOKUP(A20,svod!B:C,2,FALSE)</f>
        <v>#N/A</v>
      </c>
      <c r="G20" s="8" t="e">
        <f>C$11/C20*1000*VLOOKUP(F20,коэфф!A:D,2,FALSE)</f>
        <v>#DIV/0!</v>
      </c>
      <c r="H20" s="9" t="b">
        <f t="shared" ref="H20:H30" si="6">ISERROR(G20)</f>
        <v>1</v>
      </c>
      <c r="I20" s="8">
        <f t="shared" ref="I20:I30" si="7">IF(H20,0,G20)</f>
        <v>0</v>
      </c>
    </row>
    <row r="21" spans="1:9">
      <c r="C21" s="10"/>
      <c r="E21" s="13" t="e">
        <f>VLOOKUP(A21,svod!B:AS,44,FALSE)</f>
        <v>#N/A</v>
      </c>
      <c r="F21" s="13" t="e">
        <f>VLOOKUP(A21,svod!B:C,2,FALSE)</f>
        <v>#N/A</v>
      </c>
      <c r="G21" s="8" t="e">
        <f>C$11/C21*1000*VLOOKUP(F21,коэфф!A:D,2,FALSE)</f>
        <v>#DIV/0!</v>
      </c>
      <c r="H21" s="9" t="b">
        <f t="shared" si="6"/>
        <v>1</v>
      </c>
      <c r="I21" s="8">
        <f t="shared" si="7"/>
        <v>0</v>
      </c>
    </row>
    <row r="22" spans="1:9">
      <c r="C22" s="10"/>
      <c r="E22" s="13" t="e">
        <f>VLOOKUP(A22,svod!B:AS,44,FALSE)</f>
        <v>#N/A</v>
      </c>
      <c r="F22" s="13" t="e">
        <f>VLOOKUP(A22,svod!B:C,2,FALSE)</f>
        <v>#N/A</v>
      </c>
      <c r="G22" s="8" t="e">
        <f>C$11/C22*1000*VLOOKUP(F22,коэфф!A:D,2,FALSE)</f>
        <v>#DIV/0!</v>
      </c>
      <c r="H22" s="9" t="b">
        <f t="shared" si="6"/>
        <v>1</v>
      </c>
      <c r="I22" s="8">
        <f t="shared" si="7"/>
        <v>0</v>
      </c>
    </row>
    <row r="23" spans="1:9">
      <c r="C23" s="10"/>
      <c r="E23" s="13" t="e">
        <f>VLOOKUP(A23,svod!B:AS,44,FALSE)</f>
        <v>#N/A</v>
      </c>
      <c r="F23" s="13" t="e">
        <f>VLOOKUP(A23,svod!B:C,2,FALSE)</f>
        <v>#N/A</v>
      </c>
      <c r="G23" s="8" t="e">
        <f>C$11/C23*1000*VLOOKUP(F23,коэфф!A:D,2,FALSE)</f>
        <v>#DIV/0!</v>
      </c>
      <c r="H23" s="9" t="b">
        <f t="shared" si="6"/>
        <v>1</v>
      </c>
      <c r="I23" s="8">
        <f t="shared" si="7"/>
        <v>0</v>
      </c>
    </row>
    <row r="24" spans="1:9">
      <c r="C24" s="10"/>
      <c r="E24" s="13" t="e">
        <f>VLOOKUP(A24,svod!B:AS,44,FALSE)</f>
        <v>#N/A</v>
      </c>
      <c r="F24" s="13" t="e">
        <f>VLOOKUP(A24,svod!B:C,2,FALSE)</f>
        <v>#N/A</v>
      </c>
      <c r="G24" s="8" t="e">
        <f>C$11/C24*1000*VLOOKUP(F24,коэфф!A:D,2,FALSE)</f>
        <v>#DIV/0!</v>
      </c>
      <c r="H24" s="9" t="b">
        <f t="shared" si="6"/>
        <v>1</v>
      </c>
      <c r="I24" s="8">
        <f t="shared" si="7"/>
        <v>0</v>
      </c>
    </row>
    <row r="25" spans="1:9">
      <c r="C25" s="10"/>
      <c r="E25" s="13" t="e">
        <f>VLOOKUP(A25,svod!B:AS,44,FALSE)</f>
        <v>#N/A</v>
      </c>
      <c r="F25" s="13" t="e">
        <f>VLOOKUP(A25,svod!B:C,2,FALSE)</f>
        <v>#N/A</v>
      </c>
      <c r="G25" s="8" t="e">
        <f>C$11/C25*1000*VLOOKUP(F25,коэфф!A:D,2,FALSE)</f>
        <v>#DIV/0!</v>
      </c>
      <c r="H25" s="9" t="b">
        <f t="shared" si="6"/>
        <v>1</v>
      </c>
      <c r="I25" s="8">
        <f t="shared" si="7"/>
        <v>0</v>
      </c>
    </row>
    <row r="26" spans="1:9">
      <c r="C26" s="10"/>
      <c r="E26" s="13" t="e">
        <f>VLOOKUP(A26,svod!B:AS,44,FALSE)</f>
        <v>#N/A</v>
      </c>
      <c r="F26" s="13" t="e">
        <f>VLOOKUP(A26,svod!B:C,2,FALSE)</f>
        <v>#N/A</v>
      </c>
      <c r="G26" s="8" t="e">
        <f>C$11/C26*1000*VLOOKUP(F26,коэфф!A:D,2,FALSE)</f>
        <v>#DIV/0!</v>
      </c>
      <c r="H26" s="9" t="b">
        <f t="shared" si="6"/>
        <v>1</v>
      </c>
      <c r="I26" s="8">
        <f t="shared" si="7"/>
        <v>0</v>
      </c>
    </row>
    <row r="27" spans="1:9">
      <c r="C27" s="10"/>
      <c r="E27" s="13" t="e">
        <f>VLOOKUP(A27,svod!B:AS,44,FALSE)</f>
        <v>#N/A</v>
      </c>
      <c r="F27" s="13" t="e">
        <f>VLOOKUP(A27,svod!B:C,2,FALSE)</f>
        <v>#N/A</v>
      </c>
      <c r="G27" s="8" t="e">
        <f>C$11/C27*1000*VLOOKUP(F27,коэфф!A:D,2,FALSE)</f>
        <v>#DIV/0!</v>
      </c>
      <c r="H27" s="9" t="b">
        <f t="shared" si="6"/>
        <v>1</v>
      </c>
      <c r="I27" s="8">
        <f t="shared" si="7"/>
        <v>0</v>
      </c>
    </row>
    <row r="28" spans="1:9">
      <c r="C28" s="10"/>
      <c r="E28" s="13" t="e">
        <f>VLOOKUP(A28,svod!B:AS,44,FALSE)</f>
        <v>#N/A</v>
      </c>
      <c r="F28" s="13" t="e">
        <f>VLOOKUP(A28,svod!B:C,2,FALSE)</f>
        <v>#N/A</v>
      </c>
      <c r="G28" s="8" t="e">
        <f>C$11/C28*1000*VLOOKUP(F28,коэфф!A:D,2,FALSE)</f>
        <v>#DIV/0!</v>
      </c>
      <c r="H28" s="9" t="b">
        <f t="shared" si="6"/>
        <v>1</v>
      </c>
      <c r="I28" s="8">
        <f t="shared" si="7"/>
        <v>0</v>
      </c>
    </row>
    <row r="29" spans="1:9">
      <c r="C29" s="10"/>
      <c r="E29" s="13" t="e">
        <f>VLOOKUP(A29,svod!B:AS,44,FALSE)</f>
        <v>#N/A</v>
      </c>
      <c r="F29" s="13" t="e">
        <f>VLOOKUP(A29,svod!B:C,2,FALSE)</f>
        <v>#N/A</v>
      </c>
      <c r="G29" s="8" t="e">
        <f>C$11/C29*1000*VLOOKUP(F29,коэфф!A:D,2,FALSE)</f>
        <v>#DIV/0!</v>
      </c>
      <c r="H29" s="9" t="b">
        <f t="shared" si="6"/>
        <v>1</v>
      </c>
      <c r="I29" s="8">
        <f t="shared" si="7"/>
        <v>0</v>
      </c>
    </row>
    <row r="30" spans="1:9">
      <c r="C30" s="10"/>
      <c r="E30" s="13" t="e">
        <f>VLOOKUP(A30,svod!B:AS,44,FALSE)</f>
        <v>#N/A</v>
      </c>
      <c r="F30" s="13" t="e">
        <f>VLOOKUP(A30,svod!B:C,2,FALSE)</f>
        <v>#N/A</v>
      </c>
      <c r="G30" s="8" t="e">
        <f>C$11/C30*1000*VLOOKUP(F30,коэфф!A:D,2,FALSE)</f>
        <v>#DIV/0!</v>
      </c>
      <c r="H30" s="9" t="b">
        <f t="shared" si="6"/>
        <v>1</v>
      </c>
      <c r="I30" s="8">
        <f t="shared" si="7"/>
        <v>0</v>
      </c>
    </row>
    <row r="31" spans="1:9" ht="24.6">
      <c r="A31" s="40" t="s">
        <v>99</v>
      </c>
      <c r="C31" s="10"/>
      <c r="E31" s="13" t="e">
        <f>VLOOKUP(A31,svod!B:AS,44,FALSE)</f>
        <v>#N/A</v>
      </c>
      <c r="F31" s="13" t="e">
        <f>VLOOKUP(A31,svod!B:C,2,FALSE)</f>
        <v>#N/A</v>
      </c>
      <c r="G31" s="8" t="e">
        <f>C$11/C31*1000*VLOOKUP(F31,коэфф!A:D,2,FALSE)</f>
        <v>#DIV/0!</v>
      </c>
      <c r="H31" s="9" t="b">
        <f t="shared" ref="H31:H36" si="8">ISERROR(G31)</f>
        <v>1</v>
      </c>
      <c r="I31" s="8">
        <f t="shared" ref="I31:I36" si="9">IF(H31,0,G31)</f>
        <v>0</v>
      </c>
    </row>
    <row r="32" spans="1:9">
      <c r="C32" s="10"/>
      <c r="D32">
        <v>1</v>
      </c>
      <c r="E32" s="13" t="e">
        <f>VLOOKUP(A32,svod!B:AS,44,FALSE)</f>
        <v>#N/A</v>
      </c>
      <c r="F32" s="13" t="e">
        <f>VLOOKUP(A32,svod!B:C,2,FALSE)</f>
        <v>#N/A</v>
      </c>
      <c r="G32" s="8" t="e">
        <f>C$32/C32*1000*VLOOKUP(F32,коэфф!A:D,3,FALSE)</f>
        <v>#DIV/0!</v>
      </c>
      <c r="H32" s="9" t="b">
        <f t="shared" si="8"/>
        <v>1</v>
      </c>
      <c r="I32" s="8">
        <f t="shared" si="9"/>
        <v>0</v>
      </c>
    </row>
    <row r="33" spans="3:9">
      <c r="C33" s="10"/>
      <c r="D33">
        <v>2</v>
      </c>
      <c r="E33" s="13" t="e">
        <f>VLOOKUP(A33,svod!B:AS,44,FALSE)</f>
        <v>#N/A</v>
      </c>
      <c r="F33" s="13" t="e">
        <f>VLOOKUP(A33,svod!B:C,2,FALSE)</f>
        <v>#N/A</v>
      </c>
      <c r="G33" s="8" t="e">
        <f>C$32/C33*1000*VLOOKUP(F33,коэфф!A:D,3,FALSE)</f>
        <v>#DIV/0!</v>
      </c>
      <c r="H33" s="9" t="b">
        <f t="shared" si="8"/>
        <v>1</v>
      </c>
      <c r="I33" s="8">
        <f t="shared" si="9"/>
        <v>0</v>
      </c>
    </row>
    <row r="34" spans="3:9">
      <c r="C34" s="10"/>
      <c r="E34" s="13" t="e">
        <f>VLOOKUP(A34,svod!B:AS,44,FALSE)</f>
        <v>#N/A</v>
      </c>
      <c r="F34" s="13" t="e">
        <f>VLOOKUP(A34,svod!B:C,2,FALSE)</f>
        <v>#N/A</v>
      </c>
      <c r="G34" s="8" t="e">
        <f>C$32/C34*1000*VLOOKUP(F34,коэфф!A:D,3,FALSE)</f>
        <v>#DIV/0!</v>
      </c>
      <c r="H34" s="9" t="b">
        <f t="shared" si="8"/>
        <v>1</v>
      </c>
      <c r="I34" s="8">
        <f t="shared" si="9"/>
        <v>0</v>
      </c>
    </row>
    <row r="35" spans="3:9">
      <c r="C35" s="10"/>
      <c r="E35" s="13" t="e">
        <f>VLOOKUP(A35,svod!B:AS,44,FALSE)</f>
        <v>#N/A</v>
      </c>
      <c r="F35" s="13" t="e">
        <f>VLOOKUP(A35,svod!B:C,2,FALSE)</f>
        <v>#N/A</v>
      </c>
      <c r="G35" s="8" t="e">
        <f>C$32/C35*1000*VLOOKUP(F35,коэфф!A:D,3,FALSE)</f>
        <v>#DIV/0!</v>
      </c>
      <c r="H35" s="9" t="b">
        <f t="shared" si="8"/>
        <v>1</v>
      </c>
      <c r="I35" s="8">
        <f t="shared" si="9"/>
        <v>0</v>
      </c>
    </row>
    <row r="36" spans="3:9">
      <c r="C36" s="10"/>
      <c r="E36" s="13" t="e">
        <f>VLOOKUP(A36,svod!B:AS,44,FALSE)</f>
        <v>#N/A</v>
      </c>
      <c r="F36" s="13" t="e">
        <f>VLOOKUP(A36,svod!B:C,2,FALSE)</f>
        <v>#N/A</v>
      </c>
      <c r="G36" s="8" t="e">
        <f>C$32/C36*1000*VLOOKUP(F36,коэфф!A:D,3,FALSE)</f>
        <v>#DIV/0!</v>
      </c>
      <c r="H36" s="9" t="b">
        <f t="shared" si="8"/>
        <v>1</v>
      </c>
      <c r="I36" s="8">
        <f t="shared" si="9"/>
        <v>0</v>
      </c>
    </row>
    <row r="37" spans="3:9">
      <c r="C37" s="10"/>
      <c r="E37" s="13" t="e">
        <f>VLOOKUP(A37,svod!B:AS,44,FALSE)</f>
        <v>#N/A</v>
      </c>
      <c r="F37" s="13" t="e">
        <f>VLOOKUP(A37,svod!B:C,2,FALSE)</f>
        <v>#N/A</v>
      </c>
      <c r="G37" s="8" t="e">
        <f>C$32/C37*1000*VLOOKUP(F37,коэфф!A:D,3,FALSE)</f>
        <v>#DIV/0!</v>
      </c>
      <c r="H37" s="9" t="b">
        <f t="shared" ref="H37:H45" si="10">ISERROR(G37)</f>
        <v>1</v>
      </c>
      <c r="I37" s="8">
        <f t="shared" ref="I37:I45" si="11">IF(H37,0,G37)</f>
        <v>0</v>
      </c>
    </row>
    <row r="38" spans="3:9">
      <c r="C38" s="10"/>
      <c r="E38" s="13" t="e">
        <f>VLOOKUP(A38,svod!B:AS,44,FALSE)</f>
        <v>#N/A</v>
      </c>
      <c r="F38" s="13" t="e">
        <f>VLOOKUP(A38,svod!B:C,2,FALSE)</f>
        <v>#N/A</v>
      </c>
      <c r="G38" s="8" t="e">
        <f>C$38/C38*1000*VLOOKUP(F38,коэфф!A:D,3,FALSE)</f>
        <v>#DIV/0!</v>
      </c>
      <c r="H38" s="9" t="b">
        <f t="shared" si="10"/>
        <v>1</v>
      </c>
      <c r="I38" s="8">
        <f t="shared" si="11"/>
        <v>0</v>
      </c>
    </row>
    <row r="39" spans="3:9">
      <c r="C39" s="10"/>
      <c r="E39" s="13" t="e">
        <f>VLOOKUP(A39,svod!B:AS,44,FALSE)</f>
        <v>#N/A</v>
      </c>
      <c r="F39" s="13" t="e">
        <f>VLOOKUP(A39,svod!B:C,2,FALSE)</f>
        <v>#N/A</v>
      </c>
      <c r="G39" s="8" t="e">
        <f>C$39/C39*1000*VLOOKUP(F39,коэфф!A:D,3,FALSE)</f>
        <v>#DIV/0!</v>
      </c>
      <c r="H39" s="9" t="b">
        <f t="shared" si="10"/>
        <v>1</v>
      </c>
      <c r="I39" s="8">
        <f t="shared" si="11"/>
        <v>0</v>
      </c>
    </row>
    <row r="40" spans="3:9">
      <c r="C40" s="10"/>
      <c r="E40" s="13" t="e">
        <f>VLOOKUP(A40,svod!B:AS,44,FALSE)</f>
        <v>#N/A</v>
      </c>
      <c r="F40" s="13" t="e">
        <f>VLOOKUP(A40,svod!B:C,2,FALSE)</f>
        <v>#N/A</v>
      </c>
      <c r="G40" s="8" t="e">
        <f>C$39/C40*1000*VLOOKUP(F40,коэфф!A:D,3,FALSE)</f>
        <v>#DIV/0!</v>
      </c>
      <c r="H40" s="9" t="b">
        <f t="shared" si="10"/>
        <v>1</v>
      </c>
      <c r="I40" s="8">
        <f t="shared" si="11"/>
        <v>0</v>
      </c>
    </row>
    <row r="41" spans="3:9">
      <c r="C41" s="10"/>
      <c r="E41" s="13" t="e">
        <f>VLOOKUP(A41,svod!B:AS,44,FALSE)</f>
        <v>#N/A</v>
      </c>
      <c r="F41" s="13" t="e">
        <f>VLOOKUP(A41,svod!B:C,2,FALSE)</f>
        <v>#N/A</v>
      </c>
      <c r="G41" s="8" t="e">
        <f>C$39/C41*1000*VLOOKUP(F41,коэфф!A:D,3,FALSE)</f>
        <v>#DIV/0!</v>
      </c>
      <c r="H41" s="9" t="b">
        <f t="shared" si="10"/>
        <v>1</v>
      </c>
      <c r="I41" s="8">
        <f t="shared" si="11"/>
        <v>0</v>
      </c>
    </row>
    <row r="42" spans="3:9">
      <c r="C42" s="10"/>
      <c r="E42" s="13" t="e">
        <f>VLOOKUP(A42,svod!B:AS,44,FALSE)</f>
        <v>#N/A</v>
      </c>
      <c r="F42" s="13" t="e">
        <f>VLOOKUP(A42,svod!B:C,2,FALSE)</f>
        <v>#N/A</v>
      </c>
      <c r="G42" s="8" t="e">
        <f>C$39/C42*1000*VLOOKUP(F42,коэфф!A:D,3,FALSE)</f>
        <v>#DIV/0!</v>
      </c>
      <c r="H42" s="9" t="b">
        <f t="shared" si="10"/>
        <v>1</v>
      </c>
      <c r="I42" s="8">
        <f t="shared" si="11"/>
        <v>0</v>
      </c>
    </row>
    <row r="43" spans="3:9">
      <c r="C43" s="10"/>
      <c r="E43" s="13" t="e">
        <f>VLOOKUP(A43,svod!B:AS,44,FALSE)</f>
        <v>#N/A</v>
      </c>
      <c r="F43" s="13" t="e">
        <f>VLOOKUP(A43,svod!B:C,2,FALSE)</f>
        <v>#N/A</v>
      </c>
      <c r="G43" s="8" t="e">
        <f>C$39/C43*1000*VLOOKUP(F43,коэфф!A:D,3,FALSE)</f>
        <v>#DIV/0!</v>
      </c>
      <c r="H43" s="9" t="b">
        <f t="shared" si="10"/>
        <v>1</v>
      </c>
      <c r="I43" s="8">
        <f t="shared" si="11"/>
        <v>0</v>
      </c>
    </row>
    <row r="44" spans="3:9">
      <c r="C44" s="10"/>
      <c r="E44" s="13" t="e">
        <f>VLOOKUP(A44,svod!B:AS,44,FALSE)</f>
        <v>#N/A</v>
      </c>
      <c r="F44" s="13" t="e">
        <f>VLOOKUP(A44,svod!B:C,2,FALSE)</f>
        <v>#N/A</v>
      </c>
      <c r="G44" s="8" t="e">
        <f>C$39/C44*1000*VLOOKUP(F44,коэфф!A:D,3,FALSE)</f>
        <v>#DIV/0!</v>
      </c>
      <c r="H44" s="9" t="b">
        <f t="shared" si="10"/>
        <v>1</v>
      </c>
      <c r="I44" s="8">
        <f t="shared" si="11"/>
        <v>0</v>
      </c>
    </row>
    <row r="45" spans="3:9">
      <c r="C45" s="10"/>
      <c r="E45" s="13" t="e">
        <f>VLOOKUP(A45,svod!B:AS,44,FALSE)</f>
        <v>#N/A</v>
      </c>
      <c r="F45" s="13" t="e">
        <f>VLOOKUP(A45,svod!B:C,2,FALSE)</f>
        <v>#N/A</v>
      </c>
      <c r="G45" s="8" t="e">
        <f>C$42/C45*1000*VLOOKUP(F45,коэфф!A:D,3,FALSE)</f>
        <v>#DIV/0!</v>
      </c>
      <c r="H45" s="9" t="b">
        <f t="shared" si="10"/>
        <v>1</v>
      </c>
      <c r="I45" s="8">
        <f t="shared" si="11"/>
        <v>0</v>
      </c>
    </row>
    <row r="46" spans="3:9">
      <c r="C46" s="10"/>
      <c r="E46" s="13" t="e">
        <f>VLOOKUP(A46,svod!B:AS,44,FALSE)</f>
        <v>#N/A</v>
      </c>
      <c r="F46" s="13" t="e">
        <f>VLOOKUP(A46,svod!B:C,2,FALSE)</f>
        <v>#N/A</v>
      </c>
      <c r="G46" s="8" t="e">
        <f>C$42/C46*1000*VLOOKUP(F46,коэфф!A:D,3,FALSE)</f>
        <v>#DIV/0!</v>
      </c>
      <c r="H46" s="9" t="b">
        <f>ISERROR(G46)</f>
        <v>1</v>
      </c>
      <c r="I46" s="8">
        <f>IF(H46,0,G46)</f>
        <v>0</v>
      </c>
    </row>
    <row r="47" spans="3:9">
      <c r="C47" s="10"/>
      <c r="E47" s="13" t="e">
        <f>VLOOKUP(A47,svod!B:AS,44,FALSE)</f>
        <v>#N/A</v>
      </c>
      <c r="F47" s="13" t="e">
        <f>VLOOKUP(A47,svod!B:C,2,FALSE)</f>
        <v>#N/A</v>
      </c>
      <c r="G47" s="8" t="e">
        <f>C$42/C47*1000*VLOOKUP(F47,коэфф!A:D,3,FALSE)</f>
        <v>#DIV/0!</v>
      </c>
      <c r="H47" s="9" t="b">
        <f t="shared" ref="H47:H61" si="12">ISERROR(G47)</f>
        <v>1</v>
      </c>
      <c r="I47" s="8">
        <f t="shared" ref="I47:I61" si="13">IF(H47,0,G47)</f>
        <v>0</v>
      </c>
    </row>
    <row r="48" spans="3:9">
      <c r="C48" s="10"/>
      <c r="E48" s="13" t="e">
        <f>VLOOKUP(A48,svod!B:AS,44,FALSE)</f>
        <v>#N/A</v>
      </c>
      <c r="F48" s="13" t="e">
        <f>VLOOKUP(A48,svod!B:C,2,FALSE)</f>
        <v>#N/A</v>
      </c>
      <c r="G48" s="8" t="e">
        <f>C$42/C48*1000*VLOOKUP(F48,коэфф!A:D,3,FALSE)</f>
        <v>#DIV/0!</v>
      </c>
      <c r="H48" s="9" t="b">
        <f t="shared" si="12"/>
        <v>1</v>
      </c>
      <c r="I48" s="8">
        <f t="shared" si="13"/>
        <v>0</v>
      </c>
    </row>
    <row r="49" spans="1:9">
      <c r="C49" s="10"/>
      <c r="E49" s="13" t="e">
        <f>VLOOKUP(A49,svod!B:AS,44,FALSE)</f>
        <v>#N/A</v>
      </c>
      <c r="F49" s="13" t="e">
        <f>VLOOKUP(A49,svod!B:C,2,FALSE)</f>
        <v>#N/A</v>
      </c>
      <c r="G49" s="8" t="e">
        <f>C$42/C49*1000*VLOOKUP(F49,коэфф!A:D,3,FALSE)</f>
        <v>#DIV/0!</v>
      </c>
      <c r="H49" s="9" t="b">
        <f t="shared" si="12"/>
        <v>1</v>
      </c>
      <c r="I49" s="8">
        <f t="shared" si="13"/>
        <v>0</v>
      </c>
    </row>
    <row r="50" spans="1:9">
      <c r="C50" s="10"/>
      <c r="E50" s="13" t="e">
        <f>VLOOKUP(A50,svod!B:AS,44,FALSE)</f>
        <v>#N/A</v>
      </c>
      <c r="F50" s="13" t="e">
        <f>VLOOKUP(A50,svod!B:C,2,FALSE)</f>
        <v>#N/A</v>
      </c>
      <c r="G50" s="8" t="e">
        <f>C$42/C50*1000*VLOOKUP(F50,коэфф!A:D,3,FALSE)</f>
        <v>#DIV/0!</v>
      </c>
      <c r="H50" s="9" t="b">
        <f t="shared" si="12"/>
        <v>1</v>
      </c>
      <c r="I50" s="8">
        <f t="shared" si="13"/>
        <v>0</v>
      </c>
    </row>
    <row r="51" spans="1:9">
      <c r="C51" s="10"/>
      <c r="E51" s="13" t="e">
        <f>VLOOKUP(A51,svod!B:AS,44,FALSE)</f>
        <v>#N/A</v>
      </c>
      <c r="F51" s="13" t="e">
        <f>VLOOKUP(A51,svod!B:C,2,FALSE)</f>
        <v>#N/A</v>
      </c>
      <c r="G51" s="8" t="e">
        <f>C$42/C51*1000*VLOOKUP(F51,коэфф!A:D,3,FALSE)</f>
        <v>#DIV/0!</v>
      </c>
      <c r="H51" s="9" t="b">
        <f t="shared" si="12"/>
        <v>1</v>
      </c>
      <c r="I51" s="8">
        <f t="shared" si="13"/>
        <v>0</v>
      </c>
    </row>
    <row r="52" spans="1:9">
      <c r="C52" s="10"/>
      <c r="E52" s="13" t="e">
        <f>VLOOKUP(A52,svod!B:AS,44,FALSE)</f>
        <v>#N/A</v>
      </c>
      <c r="F52" s="13" t="e">
        <f>VLOOKUP(A52,svod!B:C,2,FALSE)</f>
        <v>#N/A</v>
      </c>
      <c r="G52" s="8" t="e">
        <f>C$42/C52*1000*VLOOKUP(F52,коэфф!A:D,3,FALSE)</f>
        <v>#DIV/0!</v>
      </c>
      <c r="H52" s="9" t="b">
        <f t="shared" si="12"/>
        <v>1</v>
      </c>
      <c r="I52" s="8">
        <f t="shared" si="13"/>
        <v>0</v>
      </c>
    </row>
    <row r="53" spans="1:9">
      <c r="C53" s="10"/>
      <c r="E53" s="13" t="e">
        <f>VLOOKUP(A53,svod!B:AS,44,FALSE)</f>
        <v>#N/A</v>
      </c>
      <c r="F53" s="13" t="e">
        <f>VLOOKUP(A53,svod!B:C,2,FALSE)</f>
        <v>#N/A</v>
      </c>
      <c r="G53" s="8" t="e">
        <f>C$42/C53*1000*VLOOKUP(F53,коэфф!A:D,3,FALSE)</f>
        <v>#DIV/0!</v>
      </c>
      <c r="H53" s="9" t="b">
        <f t="shared" si="12"/>
        <v>1</v>
      </c>
      <c r="I53" s="8">
        <f t="shared" si="13"/>
        <v>0</v>
      </c>
    </row>
    <row r="54" spans="1:9">
      <c r="C54" s="10"/>
      <c r="E54" s="13" t="e">
        <f>VLOOKUP(A54,svod!B:AS,44,FALSE)</f>
        <v>#N/A</v>
      </c>
      <c r="F54" s="13" t="e">
        <f>VLOOKUP(A54,svod!B:C,2,FALSE)</f>
        <v>#N/A</v>
      </c>
      <c r="G54" s="8" t="e">
        <f>C$42/C54*1000*VLOOKUP(F54,коэфф!A:D,3,FALSE)</f>
        <v>#DIV/0!</v>
      </c>
      <c r="H54" s="9" t="b">
        <f t="shared" si="12"/>
        <v>1</v>
      </c>
      <c r="I54" s="8">
        <f t="shared" si="13"/>
        <v>0</v>
      </c>
    </row>
    <row r="55" spans="1:9" ht="12.75" customHeight="1">
      <c r="C55" s="10"/>
      <c r="E55" s="13" t="e">
        <f>VLOOKUP(A55,svod!B:AS,44,FALSE)</f>
        <v>#N/A</v>
      </c>
      <c r="F55" s="13" t="e">
        <f>VLOOKUP(A55,svod!B:C,2,FALSE)</f>
        <v>#N/A</v>
      </c>
      <c r="G55" s="8" t="e">
        <f>C$42/C55*1000*VLOOKUP(F55,коэфф!A:D,3,FALSE)</f>
        <v>#DIV/0!</v>
      </c>
      <c r="H55" s="9" t="b">
        <f t="shared" si="12"/>
        <v>1</v>
      </c>
      <c r="I55" s="8">
        <f t="shared" si="13"/>
        <v>0</v>
      </c>
    </row>
    <row r="56" spans="1:9">
      <c r="C56" s="10"/>
      <c r="D56"/>
      <c r="E56" s="13" t="e">
        <f>VLOOKUP(A56,svod!B:AS,44,FALSE)</f>
        <v>#N/A</v>
      </c>
      <c r="F56" s="13" t="e">
        <f>VLOOKUP(A56,svod!B:C,2,FALSE)</f>
        <v>#N/A</v>
      </c>
      <c r="G56" s="8" t="e">
        <f>C$42/C56*1000*VLOOKUP(F56,коэфф!A:D,3,FALSE)</f>
        <v>#DIV/0!</v>
      </c>
      <c r="H56" s="9" t="b">
        <f t="shared" si="12"/>
        <v>1</v>
      </c>
      <c r="I56" s="8">
        <f t="shared" si="13"/>
        <v>0</v>
      </c>
    </row>
    <row r="57" spans="1:9">
      <c r="C57" s="10"/>
      <c r="E57" s="13" t="e">
        <f>VLOOKUP(A57,svod!B:AS,44,FALSE)</f>
        <v>#N/A</v>
      </c>
      <c r="F57" s="13" t="e">
        <f>VLOOKUP(A57,svod!B:C,2,FALSE)</f>
        <v>#N/A</v>
      </c>
      <c r="G57" s="8" t="e">
        <f>C$42/C57*1000*VLOOKUP(F57,коэфф!A:D,3,FALSE)</f>
        <v>#DIV/0!</v>
      </c>
      <c r="H57" s="9" t="b">
        <f t="shared" si="12"/>
        <v>1</v>
      </c>
      <c r="I57" s="8">
        <f t="shared" si="13"/>
        <v>0</v>
      </c>
    </row>
    <row r="58" spans="1:9">
      <c r="E58" s="13" t="e">
        <f>VLOOKUP(A58,svod!B:AS,44,FALSE)</f>
        <v>#N/A</v>
      </c>
      <c r="F58" s="13" t="e">
        <f>VLOOKUP(A58,svod!B:C,2,FALSE)</f>
        <v>#N/A</v>
      </c>
      <c r="G58" s="8" t="e">
        <f>C$42/C58*1000*VLOOKUP(F58,коэфф!A:D,3,FALSE)</f>
        <v>#DIV/0!</v>
      </c>
      <c r="H58" s="9" t="b">
        <f t="shared" si="12"/>
        <v>1</v>
      </c>
      <c r="I58" s="8">
        <f t="shared" si="13"/>
        <v>0</v>
      </c>
    </row>
    <row r="59" spans="1:9">
      <c r="E59" s="13" t="e">
        <f>VLOOKUP(A59,svod!B:AS,44,FALSE)</f>
        <v>#N/A</v>
      </c>
      <c r="F59" s="13" t="e">
        <f>VLOOKUP(A59,svod!B:C,2,FALSE)</f>
        <v>#N/A</v>
      </c>
      <c r="G59" s="8" t="e">
        <f>C$42/C59*1000*VLOOKUP(F59,коэфф!A:D,3,FALSE)</f>
        <v>#DIV/0!</v>
      </c>
      <c r="H59" s="9" t="b">
        <f t="shared" si="12"/>
        <v>1</v>
      </c>
      <c r="I59" s="8">
        <f t="shared" si="13"/>
        <v>0</v>
      </c>
    </row>
    <row r="60" spans="1:9">
      <c r="E60" s="13" t="e">
        <f>VLOOKUP(A60,svod!B:AS,44,FALSE)</f>
        <v>#N/A</v>
      </c>
      <c r="F60" s="13" t="e">
        <f>VLOOKUP(A60,svod!B:C,2,FALSE)</f>
        <v>#N/A</v>
      </c>
      <c r="G60" s="8" t="e">
        <f>C$42/C60*1000*VLOOKUP(F60,коэфф!A:D,3,FALSE)</f>
        <v>#DIV/0!</v>
      </c>
      <c r="H60" s="9" t="b">
        <f t="shared" si="12"/>
        <v>1</v>
      </c>
      <c r="I60" s="8">
        <f t="shared" si="13"/>
        <v>0</v>
      </c>
    </row>
    <row r="61" spans="1:9">
      <c r="E61" s="13" t="e">
        <f>VLOOKUP(A61,svod!B:AS,44,FALSE)</f>
        <v>#N/A</v>
      </c>
      <c r="F61" s="13" t="e">
        <f>VLOOKUP(A61,svod!B:C,2,FALSE)</f>
        <v>#N/A</v>
      </c>
      <c r="G61" s="8" t="e">
        <f>C$42/C61*1000*VLOOKUP(F61,коэфф!A:D,3,FALSE)</f>
        <v>#DIV/0!</v>
      </c>
      <c r="H61" s="9" t="b">
        <f t="shared" si="12"/>
        <v>1</v>
      </c>
      <c r="I61" s="8">
        <f t="shared" si="13"/>
        <v>0</v>
      </c>
    </row>
    <row r="62" spans="1:9" ht="24.6">
      <c r="A62" s="40" t="s">
        <v>100</v>
      </c>
      <c r="E62" s="13" t="e">
        <f>VLOOKUP(A62,svod!B:AS,44,FALSE)</f>
        <v>#N/A</v>
      </c>
      <c r="F62" s="13" t="e">
        <f>VLOOKUP(A62,svod!B:C,2,FALSE)</f>
        <v>#N/A</v>
      </c>
      <c r="G62" s="48" t="e">
        <f>C$2/C62*1000*VLOOKUP(F62,коэфф!A:D,4,FALSE)</f>
        <v>#DIV/0!</v>
      </c>
      <c r="H62" s="9" t="b">
        <f t="shared" ref="H62:H68" si="14">ISERROR(G62)</f>
        <v>1</v>
      </c>
      <c r="I62" s="8">
        <f t="shared" ref="I62:I68" si="15">IF(H62,0,G62)</f>
        <v>0</v>
      </c>
    </row>
    <row r="63" spans="1:9">
      <c r="C63" s="10"/>
      <c r="D63">
        <v>1</v>
      </c>
      <c r="E63" s="13" t="e">
        <f>VLOOKUP(A63,svod!B:AS,44,FALSE)</f>
        <v>#N/A</v>
      </c>
      <c r="F63" s="13" t="e">
        <f>VLOOKUP(A63,svod!B:C,2,FALSE)</f>
        <v>#N/A</v>
      </c>
      <c r="G63" s="8" t="e">
        <f>C$63/C63*1000*VLOOKUP(F63,коэфф!A:D,4,FALSE)</f>
        <v>#DIV/0!</v>
      </c>
      <c r="H63" s="9" t="b">
        <f t="shared" si="14"/>
        <v>1</v>
      </c>
      <c r="I63" s="8">
        <f t="shared" si="15"/>
        <v>0</v>
      </c>
    </row>
    <row r="64" spans="1:9">
      <c r="C64" s="10"/>
      <c r="E64" s="13" t="e">
        <f>VLOOKUP(A64,svod!B:AS,44,FALSE)</f>
        <v>#N/A</v>
      </c>
      <c r="F64" s="13" t="e">
        <f>VLOOKUP(A64,svod!B:C,2,FALSE)</f>
        <v>#N/A</v>
      </c>
      <c r="G64" s="8" t="e">
        <f>C$63/C64*1000*VLOOKUP(F64,коэфф!A:D,4,FALSE)</f>
        <v>#DIV/0!</v>
      </c>
      <c r="H64" s="9" t="b">
        <f t="shared" si="14"/>
        <v>1</v>
      </c>
      <c r="I64" s="8">
        <f t="shared" si="15"/>
        <v>0</v>
      </c>
    </row>
    <row r="65" spans="3:9">
      <c r="C65" s="10"/>
      <c r="E65" s="13" t="e">
        <f>VLOOKUP(A65,svod!B:AS,44,FALSE)</f>
        <v>#N/A</v>
      </c>
      <c r="F65" s="13" t="e">
        <f>VLOOKUP(A65,svod!B:C,2,FALSE)</f>
        <v>#N/A</v>
      </c>
      <c r="G65" s="8" t="e">
        <f>C$63/C65*1000*VLOOKUP(F65,коэфф!A:D,4,FALSE)</f>
        <v>#DIV/0!</v>
      </c>
      <c r="H65" s="9" t="b">
        <f t="shared" si="14"/>
        <v>1</v>
      </c>
      <c r="I65" s="8">
        <f t="shared" si="15"/>
        <v>0</v>
      </c>
    </row>
    <row r="66" spans="3:9">
      <c r="C66" s="10"/>
      <c r="E66" s="13" t="e">
        <f>VLOOKUP(A66,svod!B:AS,44,FALSE)</f>
        <v>#N/A</v>
      </c>
      <c r="F66" s="13" t="e">
        <f>VLOOKUP(A66,svod!B:C,2,FALSE)</f>
        <v>#N/A</v>
      </c>
      <c r="G66" s="8" t="e">
        <f>C$63/C66*1000*VLOOKUP(F66,коэфф!A:D,4,FALSE)</f>
        <v>#DIV/0!</v>
      </c>
      <c r="H66" s="9" t="b">
        <f t="shared" si="14"/>
        <v>1</v>
      </c>
      <c r="I66" s="8">
        <f t="shared" si="15"/>
        <v>0</v>
      </c>
    </row>
    <row r="67" spans="3:9">
      <c r="C67" s="10"/>
      <c r="E67" s="13" t="e">
        <f>VLOOKUP(A67,svod!B:AS,44,FALSE)</f>
        <v>#N/A</v>
      </c>
      <c r="F67" s="13" t="e">
        <f>VLOOKUP(A67,svod!B:C,2,FALSE)</f>
        <v>#N/A</v>
      </c>
      <c r="G67" s="8" t="e">
        <f>C$67/C67*1000*VLOOKUP(F67,коэфф!A:D,4,FALSE)</f>
        <v>#DIV/0!</v>
      </c>
      <c r="H67" s="9" t="b">
        <f t="shared" si="14"/>
        <v>1</v>
      </c>
      <c r="I67" s="8">
        <f t="shared" si="15"/>
        <v>0</v>
      </c>
    </row>
    <row r="68" spans="3:9">
      <c r="C68" s="10"/>
      <c r="E68" s="13" t="e">
        <f>VLOOKUP(A68,svod!B:AS,44,FALSE)</f>
        <v>#N/A</v>
      </c>
      <c r="F68" s="13" t="e">
        <f>VLOOKUP(A68,svod!B:C,2,FALSE)</f>
        <v>#N/A</v>
      </c>
      <c r="G68" s="8" t="e">
        <f>C$67/C68*1000*VLOOKUP(F68,коэфф!A:D,4,FALSE)</f>
        <v>#DIV/0!</v>
      </c>
      <c r="H68" s="9" t="b">
        <f t="shared" si="14"/>
        <v>1</v>
      </c>
      <c r="I68" s="8">
        <f t="shared" si="15"/>
        <v>0</v>
      </c>
    </row>
    <row r="69" spans="3:9">
      <c r="C69" s="10"/>
      <c r="E69" s="13" t="e">
        <f>VLOOKUP(A69,svod!B:AS,44,FALSE)</f>
        <v>#N/A</v>
      </c>
      <c r="F69" s="13" t="e">
        <f>VLOOKUP(A69,svod!B:C,2,FALSE)</f>
        <v>#N/A</v>
      </c>
      <c r="G69" s="8" t="e">
        <f>C$67/C69*1000*VLOOKUP(F69,коэфф!A:D,4,FALSE)</f>
        <v>#DIV/0!</v>
      </c>
      <c r="H69" s="9" t="b">
        <f t="shared" ref="H69:H83" si="16">ISERROR(G69)</f>
        <v>1</v>
      </c>
      <c r="I69" s="8">
        <f t="shared" ref="I69:I83" si="17">IF(H69,0,G69)</f>
        <v>0</v>
      </c>
    </row>
    <row r="70" spans="3:9">
      <c r="C70" s="10"/>
      <c r="E70" s="13" t="e">
        <f>VLOOKUP(A70,svod!B:AS,44,FALSE)</f>
        <v>#N/A</v>
      </c>
      <c r="F70" s="13" t="e">
        <f>VLOOKUP(A70,svod!B:C,2,FALSE)</f>
        <v>#N/A</v>
      </c>
      <c r="G70" s="8" t="e">
        <f>C$67/C70*1000*VLOOKUP(F70,коэфф!A:D,4,FALSE)</f>
        <v>#DIV/0!</v>
      </c>
      <c r="H70" s="9" t="b">
        <f t="shared" si="16"/>
        <v>1</v>
      </c>
      <c r="I70" s="8">
        <f t="shared" si="17"/>
        <v>0</v>
      </c>
    </row>
    <row r="71" spans="3:9">
      <c r="C71" s="10"/>
      <c r="E71" s="13" t="e">
        <f>VLOOKUP(A71,svod!B:AS,44,FALSE)</f>
        <v>#N/A</v>
      </c>
      <c r="F71" s="13" t="e">
        <f>VLOOKUP(A71,svod!B:C,2,FALSE)</f>
        <v>#N/A</v>
      </c>
      <c r="G71" s="8" t="e">
        <f>C$70/C71*1000*VLOOKUP(F71,коэфф!A:D,4,FALSE)</f>
        <v>#DIV/0!</v>
      </c>
      <c r="H71" s="9" t="b">
        <f t="shared" si="16"/>
        <v>1</v>
      </c>
      <c r="I71" s="8">
        <f t="shared" si="17"/>
        <v>0</v>
      </c>
    </row>
    <row r="72" spans="3:9">
      <c r="C72" s="10"/>
      <c r="E72" s="13" t="e">
        <f>VLOOKUP(A72,svod!B:AS,44,FALSE)</f>
        <v>#N/A</v>
      </c>
      <c r="F72" s="13" t="e">
        <f>VLOOKUP(A72,svod!B:C,2,FALSE)</f>
        <v>#N/A</v>
      </c>
      <c r="G72" s="8" t="e">
        <f>C$70/C72*1000*VLOOKUP(F72,коэфф!A:D,4,FALSE)</f>
        <v>#DIV/0!</v>
      </c>
      <c r="H72" s="9" t="b">
        <f t="shared" si="16"/>
        <v>1</v>
      </c>
      <c r="I72" s="8">
        <f t="shared" si="17"/>
        <v>0</v>
      </c>
    </row>
    <row r="73" spans="3:9">
      <c r="C73" s="10"/>
      <c r="E73" s="13" t="e">
        <f>VLOOKUP(A73,svod!B:AS,44,FALSE)</f>
        <v>#N/A</v>
      </c>
      <c r="F73" s="13" t="e">
        <f>VLOOKUP(A73,svod!B:C,2,FALSE)</f>
        <v>#N/A</v>
      </c>
      <c r="G73" s="8" t="e">
        <f>C$70/C73*1000*VLOOKUP(F73,коэфф!A:D,4,FALSE)</f>
        <v>#DIV/0!</v>
      </c>
      <c r="H73" s="9" t="b">
        <f t="shared" si="16"/>
        <v>1</v>
      </c>
      <c r="I73" s="8">
        <f t="shared" si="17"/>
        <v>0</v>
      </c>
    </row>
    <row r="74" spans="3:9">
      <c r="C74" s="10"/>
      <c r="E74" s="13" t="e">
        <f>VLOOKUP(A74,svod!B:AS,44,FALSE)</f>
        <v>#N/A</v>
      </c>
      <c r="F74" s="13" t="e">
        <f>VLOOKUP(A74,svod!B:C,2,FALSE)</f>
        <v>#N/A</v>
      </c>
      <c r="G74" s="8" t="e">
        <f>C$70/C74*1000*VLOOKUP(F74,коэфф!A:D,4,FALSE)</f>
        <v>#DIV/0!</v>
      </c>
      <c r="H74" s="9" t="b">
        <f t="shared" si="16"/>
        <v>1</v>
      </c>
      <c r="I74" s="8">
        <f t="shared" si="17"/>
        <v>0</v>
      </c>
    </row>
    <row r="75" spans="3:9">
      <c r="C75" s="10"/>
      <c r="E75" s="13" t="e">
        <f>VLOOKUP(A75,svod!B:AS,44,FALSE)</f>
        <v>#N/A</v>
      </c>
      <c r="F75" s="13" t="e">
        <f>VLOOKUP(A75,svod!B:C,2,FALSE)</f>
        <v>#N/A</v>
      </c>
      <c r="G75" s="8" t="e">
        <f>C$69/C75*1000*VLOOKUP(F75,коэфф!A:D,4,FALSE)</f>
        <v>#DIV/0!</v>
      </c>
      <c r="H75" s="9" t="b">
        <f t="shared" si="16"/>
        <v>1</v>
      </c>
      <c r="I75" s="8">
        <f t="shared" si="17"/>
        <v>0</v>
      </c>
    </row>
    <row r="76" spans="3:9">
      <c r="C76" s="10"/>
      <c r="E76" s="13" t="e">
        <f>VLOOKUP(A76,svod!B:AS,44,FALSE)</f>
        <v>#N/A</v>
      </c>
      <c r="F76" s="13" t="e">
        <f>VLOOKUP(A76,svod!B:C,2,FALSE)</f>
        <v>#N/A</v>
      </c>
      <c r="G76" s="8" t="e">
        <f>C$70/C76*1000*VLOOKUP(F76,коэфф!A:D,4,FALSE)</f>
        <v>#DIV/0!</v>
      </c>
      <c r="H76" s="9" t="b">
        <f t="shared" si="16"/>
        <v>1</v>
      </c>
      <c r="I76" s="8">
        <f t="shared" si="17"/>
        <v>0</v>
      </c>
    </row>
    <row r="77" spans="3:9">
      <c r="C77" s="10"/>
      <c r="E77" s="13" t="e">
        <f>VLOOKUP(A77,svod!B:AS,44,FALSE)</f>
        <v>#N/A</v>
      </c>
      <c r="F77" s="13" t="e">
        <f>VLOOKUP(A77,svod!B:C,2,FALSE)</f>
        <v>#N/A</v>
      </c>
      <c r="G77" s="8" t="e">
        <f>C$70/C77*1000*VLOOKUP(F77,коэфф!A:D,4,FALSE)</f>
        <v>#DIV/0!</v>
      </c>
      <c r="H77" s="9" t="b">
        <f t="shared" si="16"/>
        <v>1</v>
      </c>
      <c r="I77" s="8">
        <f t="shared" si="17"/>
        <v>0</v>
      </c>
    </row>
    <row r="78" spans="3:9">
      <c r="C78" s="10"/>
      <c r="E78" s="13" t="e">
        <f>VLOOKUP(A78,svod!B:AS,44,FALSE)</f>
        <v>#N/A</v>
      </c>
      <c r="F78" s="13" t="e">
        <f>VLOOKUP(A78,svod!B:C,2,FALSE)</f>
        <v>#N/A</v>
      </c>
      <c r="G78" s="8" t="e">
        <f>C$70/C78*1000*VLOOKUP(F78,коэфф!A:D,4,FALSE)</f>
        <v>#DIV/0!</v>
      </c>
      <c r="H78" s="9" t="b">
        <f t="shared" si="16"/>
        <v>1</v>
      </c>
      <c r="I78" s="8">
        <f t="shared" si="17"/>
        <v>0</v>
      </c>
    </row>
    <row r="79" spans="3:9">
      <c r="C79" s="10"/>
      <c r="E79" s="13" t="e">
        <f>VLOOKUP(A79,svod!B:AS,44,FALSE)</f>
        <v>#N/A</v>
      </c>
      <c r="F79" s="13" t="e">
        <f>VLOOKUP(A79,svod!B:C,2,FALSE)</f>
        <v>#N/A</v>
      </c>
      <c r="G79" s="8" t="e">
        <f>C$70/C79*1000*VLOOKUP(F79,коэфф!A:D,4,FALSE)</f>
        <v>#DIV/0!</v>
      </c>
      <c r="H79" s="9" t="b">
        <f t="shared" si="16"/>
        <v>1</v>
      </c>
      <c r="I79" s="8">
        <f t="shared" si="17"/>
        <v>0</v>
      </c>
    </row>
    <row r="80" spans="3:9">
      <c r="C80" s="10"/>
      <c r="E80" s="13" t="e">
        <f>VLOOKUP(A80,svod!B:AS,44,FALSE)</f>
        <v>#N/A</v>
      </c>
      <c r="F80" s="13" t="e">
        <f>VLOOKUP(A80,svod!B:C,2,FALSE)</f>
        <v>#N/A</v>
      </c>
      <c r="G80" s="8" t="e">
        <f>C$70/C80*1000*VLOOKUP(F80,коэфф!A:D,4,FALSE)</f>
        <v>#DIV/0!</v>
      </c>
      <c r="H80" s="9" t="b">
        <f t="shared" si="16"/>
        <v>1</v>
      </c>
      <c r="I80" s="8">
        <f t="shared" si="17"/>
        <v>0</v>
      </c>
    </row>
    <row r="81" spans="3:9">
      <c r="C81" s="10"/>
      <c r="E81" s="13" t="e">
        <f>VLOOKUP(A81,svod!B:AS,44,FALSE)</f>
        <v>#N/A</v>
      </c>
      <c r="F81" s="13" t="e">
        <f>VLOOKUP(A81,svod!B:C,2,FALSE)</f>
        <v>#N/A</v>
      </c>
      <c r="G81" s="8" t="e">
        <f>C$70/C81*1000*VLOOKUP(F81,коэфф!A:D,4,FALSE)</f>
        <v>#DIV/0!</v>
      </c>
      <c r="H81" s="9" t="b">
        <f t="shared" si="16"/>
        <v>1</v>
      </c>
      <c r="I81" s="8">
        <f t="shared" si="17"/>
        <v>0</v>
      </c>
    </row>
    <row r="82" spans="3:9">
      <c r="C82" s="10"/>
      <c r="E82" s="13" t="e">
        <f>VLOOKUP(A82,svod!B:AS,44,FALSE)</f>
        <v>#N/A</v>
      </c>
      <c r="F82" s="13" t="e">
        <f>VLOOKUP(A82,svod!B:C,2,FALSE)</f>
        <v>#N/A</v>
      </c>
      <c r="G82" s="8" t="e">
        <f>C$70/C82*1000*VLOOKUP(F82,коэфф!A:D,4,FALSE)</f>
        <v>#DIV/0!</v>
      </c>
      <c r="H82" s="9" t="b">
        <f t="shared" si="16"/>
        <v>1</v>
      </c>
      <c r="I82" s="8">
        <f t="shared" si="17"/>
        <v>0</v>
      </c>
    </row>
    <row r="83" spans="3:9">
      <c r="C83" s="10"/>
      <c r="E83" s="13" t="e">
        <f>VLOOKUP(A83,svod!B:AS,44,FALSE)</f>
        <v>#N/A</v>
      </c>
      <c r="F83" s="13" t="e">
        <f>VLOOKUP(A83,svod!B:C,2,FALSE)</f>
        <v>#N/A</v>
      </c>
      <c r="G83" s="8" t="e">
        <f>C$70/C83*1000*VLOOKUP(F83,коэфф!A:D,4,FALSE)</f>
        <v>#DIV/0!</v>
      </c>
      <c r="H83" s="9" t="b">
        <f t="shared" si="16"/>
        <v>1</v>
      </c>
      <c r="I83" s="8">
        <f t="shared" si="17"/>
        <v>0</v>
      </c>
    </row>
    <row r="84" spans="3:9">
      <c r="C84" s="10"/>
      <c r="E84" s="13" t="e">
        <f>VLOOKUP(A84,svod!B:AS,44,FALSE)</f>
        <v>#N/A</v>
      </c>
      <c r="F84" s="13" t="e">
        <f>VLOOKUP(A84,svod!B:C,2,FALSE)</f>
        <v>#N/A</v>
      </c>
      <c r="G84" s="8" t="e">
        <f>C$70/C84*1000*VLOOKUP(F84,коэфф!A:D,4,FALSE)</f>
        <v>#DIV/0!</v>
      </c>
      <c r="H84" s="9" t="b">
        <f>ISERROR(G84)</f>
        <v>1</v>
      </c>
      <c r="I84" s="8">
        <f>IF(H84,0,G84)</f>
        <v>0</v>
      </c>
    </row>
    <row r="85" spans="3:9">
      <c r="E85" s="13" t="e">
        <f>VLOOKUP(A85,svod!B:AS,44,FALSE)</f>
        <v>#N/A</v>
      </c>
      <c r="F85" s="13" t="e">
        <f>VLOOKUP(A85,svod!B:C,2,FALSE)</f>
        <v>#N/A</v>
      </c>
    </row>
    <row r="86" spans="3:9">
      <c r="E86" s="13" t="e">
        <f>VLOOKUP(A86,svod!B:AS,44,FALSE)</f>
        <v>#N/A</v>
      </c>
      <c r="F86" s="13" t="e">
        <f>VLOOKUP(A86,svod!B:C,2,FALSE)</f>
        <v>#N/A</v>
      </c>
    </row>
    <row r="87" spans="3:9">
      <c r="E87" s="13" t="e">
        <f>VLOOKUP(A87,svod!B:AS,44,FALSE)</f>
        <v>#N/A</v>
      </c>
      <c r="F87" s="13" t="e">
        <f>VLOOKUP(A87,svod!B:C,2,FALSE)</f>
        <v>#N/A</v>
      </c>
    </row>
    <row r="88" spans="3:9">
      <c r="E88" s="13" t="e">
        <f>VLOOKUP(A88,svod!B:AS,44,FALSE)</f>
        <v>#N/A</v>
      </c>
      <c r="F88" s="13" t="e">
        <f>VLOOKUP(A88,svod!B:C,2,FALSE)</f>
        <v>#N/A</v>
      </c>
    </row>
    <row r="89" spans="3:9">
      <c r="E89" s="13" t="e">
        <f>VLOOKUP(A89,svod!B:AS,44,FALSE)</f>
        <v>#N/A</v>
      </c>
      <c r="F89" s="13" t="e">
        <f>VLOOKUP(A89,svod!B:C,2,FALSE)</f>
        <v>#N/A</v>
      </c>
    </row>
    <row r="90" spans="3:9">
      <c r="E90" s="13" t="e">
        <f>VLOOKUP(A90,svod!B:AS,44,FALSE)</f>
        <v>#N/A</v>
      </c>
      <c r="F90" s="13" t="e">
        <f>VLOOKUP(A90,svod!B:C,2,FALSE)</f>
        <v>#N/A</v>
      </c>
    </row>
    <row r="91" spans="3:9">
      <c r="E91" s="13" t="e">
        <f>VLOOKUP(A91,svod!B:AS,44,FALSE)</f>
        <v>#N/A</v>
      </c>
      <c r="F91" s="13" t="e">
        <f>VLOOKUP(A91,svod!B:C,2,FALSE)</f>
        <v>#N/A</v>
      </c>
    </row>
    <row r="92" spans="3:9">
      <c r="E92" s="13" t="e">
        <f>VLOOKUP(A92,svod!B:AS,44,FALSE)</f>
        <v>#N/A</v>
      </c>
      <c r="F92" s="13" t="e">
        <f>VLOOKUP(A92,svod!B:C,2,FALSE)</f>
        <v>#N/A</v>
      </c>
    </row>
    <row r="93" spans="3:9">
      <c r="E93" s="13" t="e">
        <f>VLOOKUP(A93,svod!B:AS,44,FALSE)</f>
        <v>#N/A</v>
      </c>
      <c r="F93" s="13" t="e">
        <f>VLOOKUP(A93,svod!B:C,2,FALSE)</f>
        <v>#N/A</v>
      </c>
    </row>
    <row r="94" spans="3:9">
      <c r="E94" s="13" t="e">
        <f>VLOOKUP(A94,svod!B:AS,44,FALSE)</f>
        <v>#N/A</v>
      </c>
      <c r="F94" s="13" t="e">
        <f>VLOOKUP(A94,svod!B:C,2,FALSE)</f>
        <v>#N/A</v>
      </c>
    </row>
    <row r="95" spans="3:9">
      <c r="E95" s="13" t="e">
        <f>VLOOKUP(A95,svod!B:AS,44,FALSE)</f>
        <v>#N/A</v>
      </c>
      <c r="F95" s="13" t="e">
        <f>VLOOKUP(A95,svod!B:C,2,FALSE)</f>
        <v>#N/A</v>
      </c>
    </row>
    <row r="96" spans="3:9">
      <c r="E96" s="13" t="e">
        <f>VLOOKUP(A96,svod!B:AS,44,FALSE)</f>
        <v>#N/A</v>
      </c>
      <c r="F96" s="13" t="e">
        <f>VLOOKUP(A96,svod!B:C,2,FALSE)</f>
        <v>#N/A</v>
      </c>
    </row>
    <row r="97" spans="5:6">
      <c r="E97" s="13" t="e">
        <f>VLOOKUP(A97,svod!B:AS,44,FALSE)</f>
        <v>#N/A</v>
      </c>
      <c r="F97" s="13" t="e">
        <f>VLOOKUP(A97,svod!B:C,2,FALSE)</f>
        <v>#N/A</v>
      </c>
    </row>
    <row r="98" spans="5:6">
      <c r="E98" s="13" t="e">
        <f>VLOOKUP(A98,svod!B:AS,44,FALSE)</f>
        <v>#N/A</v>
      </c>
      <c r="F98" s="13" t="e">
        <f>VLOOKUP(A98,svod!B:C,2,FALSE)</f>
        <v>#N/A</v>
      </c>
    </row>
    <row r="99" spans="5:6">
      <c r="E99" s="13" t="e">
        <f>VLOOKUP(A99,svod!B:AS,44,FALSE)</f>
        <v>#N/A</v>
      </c>
      <c r="F99" s="13" t="e">
        <f>VLOOKUP(A99,svod!B:C,2,FALSE)</f>
        <v>#N/A</v>
      </c>
    </row>
    <row r="100" spans="5:6">
      <c r="E100" s="13" t="e">
        <f>VLOOKUP(A100,svod!B:AS,44,FALSE)</f>
        <v>#N/A</v>
      </c>
      <c r="F100" s="13" t="e">
        <f>VLOOKUP(A100,svod!B:C,2,FALSE)</f>
        <v>#N/A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topLeftCell="A10" zoomScale="77" zoomScaleNormal="77" workbookViewId="0">
      <selection activeCell="E36" sqref="E36"/>
    </sheetView>
  </sheetViews>
  <sheetFormatPr defaultRowHeight="13.2"/>
  <sheetData>
    <row r="1" spans="1:4" ht="18">
      <c r="A1" s="42">
        <v>1989</v>
      </c>
      <c r="B1" s="43">
        <v>1</v>
      </c>
    </row>
    <row r="2" spans="1:4" ht="18">
      <c r="A2" s="42">
        <v>1988</v>
      </c>
      <c r="B2" s="43">
        <v>1.0049999999999999</v>
      </c>
    </row>
    <row r="3" spans="1:4" ht="18">
      <c r="A3" s="42">
        <v>1987</v>
      </c>
      <c r="B3" s="43">
        <v>1.01</v>
      </c>
      <c r="C3" s="1"/>
      <c r="D3" s="1"/>
    </row>
    <row r="4" spans="1:4" ht="18">
      <c r="A4" s="42">
        <v>1986</v>
      </c>
      <c r="B4" s="43">
        <v>1.0149999999999999</v>
      </c>
      <c r="C4" s="1"/>
      <c r="D4" s="1"/>
    </row>
    <row r="5" spans="1:4" ht="18">
      <c r="A5" s="42">
        <v>1985</v>
      </c>
      <c r="B5" s="43">
        <v>1.02</v>
      </c>
      <c r="C5" s="1"/>
      <c r="D5" s="1"/>
    </row>
    <row r="6" spans="1:4" ht="18">
      <c r="A6" s="42">
        <v>1984</v>
      </c>
      <c r="B6" s="43">
        <v>1.026</v>
      </c>
      <c r="C6" s="1"/>
      <c r="D6" s="1"/>
    </row>
    <row r="7" spans="1:4" ht="18">
      <c r="A7" s="42">
        <v>1983</v>
      </c>
      <c r="B7" s="43">
        <v>1.032</v>
      </c>
      <c r="C7" s="1"/>
      <c r="D7" s="1"/>
    </row>
    <row r="8" spans="1:4" ht="18">
      <c r="A8" s="42">
        <v>1982</v>
      </c>
      <c r="B8" s="43">
        <v>1.038</v>
      </c>
      <c r="C8" s="1"/>
      <c r="D8" s="1"/>
    </row>
    <row r="9" spans="1:4" ht="18">
      <c r="A9" s="42">
        <v>1981</v>
      </c>
      <c r="B9" s="43">
        <v>1.044</v>
      </c>
      <c r="C9" s="1"/>
      <c r="D9" s="1"/>
    </row>
    <row r="10" spans="1:4" ht="18">
      <c r="A10" s="42">
        <v>1980</v>
      </c>
      <c r="B10" s="43">
        <v>1.0509999999999999</v>
      </c>
      <c r="C10" s="1"/>
      <c r="D10" s="1"/>
    </row>
    <row r="11" spans="1:4" ht="18">
      <c r="A11" s="42">
        <v>1979</v>
      </c>
      <c r="B11" s="43">
        <v>1.0580000000000001</v>
      </c>
      <c r="C11" s="1"/>
      <c r="D11" s="1"/>
    </row>
    <row r="12" spans="1:4" ht="18">
      <c r="A12" s="42">
        <v>1978</v>
      </c>
      <c r="B12" s="43">
        <v>1.0649999999999999</v>
      </c>
      <c r="C12" s="1"/>
      <c r="D12" s="1"/>
    </row>
    <row r="13" spans="1:4" ht="18">
      <c r="A13" s="42">
        <v>1977</v>
      </c>
      <c r="B13" s="43">
        <v>1.0720000000000001</v>
      </c>
      <c r="C13" s="1"/>
      <c r="D13" s="1"/>
    </row>
    <row r="14" spans="1:4" ht="18">
      <c r="A14" s="42">
        <v>1976</v>
      </c>
      <c r="B14" s="43">
        <v>1.08</v>
      </c>
      <c r="C14" s="1"/>
      <c r="D14" s="1"/>
    </row>
    <row r="15" spans="1:4" ht="18">
      <c r="A15" s="42">
        <v>1975</v>
      </c>
      <c r="B15" s="43">
        <v>1.0880000000000001</v>
      </c>
      <c r="C15" s="1"/>
      <c r="D15" s="1"/>
    </row>
    <row r="16" spans="1:4" ht="18">
      <c r="A16" s="42">
        <v>1974</v>
      </c>
      <c r="B16" s="43">
        <v>1.0960000000000001</v>
      </c>
      <c r="C16" s="1"/>
      <c r="D16" s="1"/>
    </row>
    <row r="17" spans="1:4" ht="18">
      <c r="A17" s="42">
        <v>1973</v>
      </c>
      <c r="B17" s="43">
        <v>1.1040000000000001</v>
      </c>
      <c r="C17" s="1"/>
      <c r="D17" s="1"/>
    </row>
    <row r="18" spans="1:4" ht="18">
      <c r="A18" s="42">
        <v>1972</v>
      </c>
      <c r="B18" s="43">
        <v>1.113</v>
      </c>
      <c r="C18" s="1"/>
      <c r="D18" s="1"/>
    </row>
    <row r="19" spans="1:4" ht="18">
      <c r="A19" s="42">
        <v>1971</v>
      </c>
      <c r="B19" s="43">
        <v>1.1220000000000001</v>
      </c>
      <c r="C19" s="1"/>
      <c r="D19" s="1"/>
    </row>
    <row r="20" spans="1:4" ht="18">
      <c r="A20" s="42">
        <v>1970</v>
      </c>
      <c r="B20" s="43">
        <v>1.131</v>
      </c>
      <c r="C20" s="1"/>
      <c r="D20" s="1"/>
    </row>
    <row r="21" spans="1:4" ht="18">
      <c r="A21" s="42">
        <v>1969</v>
      </c>
      <c r="B21" s="43">
        <v>1.1419999999999999</v>
      </c>
      <c r="C21" s="43">
        <v>1</v>
      </c>
      <c r="D21" s="1"/>
    </row>
    <row r="22" spans="1:4" ht="18">
      <c r="A22" s="42">
        <v>1968</v>
      </c>
      <c r="B22" s="43">
        <v>1.1519999999999999</v>
      </c>
      <c r="C22" s="43">
        <v>1.01</v>
      </c>
      <c r="D22" s="1"/>
    </row>
    <row r="23" spans="1:4" ht="18">
      <c r="A23" s="42">
        <v>1967</v>
      </c>
      <c r="B23" s="43">
        <v>1.1619999999999999</v>
      </c>
      <c r="C23" s="43">
        <v>1.02</v>
      </c>
      <c r="D23" s="1"/>
    </row>
    <row r="24" spans="1:4" ht="18">
      <c r="A24" s="42">
        <v>1966</v>
      </c>
      <c r="B24" s="43">
        <v>1.173</v>
      </c>
      <c r="C24" s="43">
        <v>1.0309999999999999</v>
      </c>
      <c r="D24" s="1"/>
    </row>
    <row r="25" spans="1:4" ht="18">
      <c r="A25" s="42">
        <v>1965</v>
      </c>
      <c r="B25" s="43">
        <v>1.1839999999999999</v>
      </c>
      <c r="C25" s="43">
        <v>1.042</v>
      </c>
      <c r="D25" s="1"/>
    </row>
    <row r="26" spans="1:4" ht="18">
      <c r="A26" s="42">
        <v>1964</v>
      </c>
      <c r="B26" s="43">
        <v>1.1950000000000001</v>
      </c>
      <c r="C26" s="43">
        <v>1.0529999999999999</v>
      </c>
      <c r="D26" s="1"/>
    </row>
    <row r="27" spans="1:4" ht="18">
      <c r="A27" s="42">
        <v>1963</v>
      </c>
      <c r="B27" s="43">
        <v>1.206</v>
      </c>
      <c r="C27" s="43">
        <v>1.0640000000000001</v>
      </c>
      <c r="D27" s="1"/>
    </row>
    <row r="28" spans="1:4" ht="18">
      <c r="A28" s="42">
        <v>1962</v>
      </c>
      <c r="B28" s="43">
        <v>1.218</v>
      </c>
      <c r="C28" s="43">
        <v>1.0760000000000001</v>
      </c>
      <c r="D28" s="1"/>
    </row>
    <row r="29" spans="1:4" ht="18">
      <c r="A29" s="42">
        <v>1961</v>
      </c>
      <c r="B29" s="43">
        <v>1.23</v>
      </c>
      <c r="C29" s="43">
        <v>1.0880000000000001</v>
      </c>
      <c r="D29" s="1"/>
    </row>
    <row r="30" spans="1:4" ht="18">
      <c r="A30" s="42">
        <v>1960</v>
      </c>
      <c r="B30" s="43">
        <v>1.242</v>
      </c>
      <c r="C30" s="43">
        <v>1.1000000000000001</v>
      </c>
      <c r="D30" s="1"/>
    </row>
    <row r="31" spans="1:4" ht="18">
      <c r="A31" s="42">
        <v>1959</v>
      </c>
      <c r="B31" s="43">
        <v>1.2549999999999999</v>
      </c>
      <c r="C31" s="43">
        <v>1.113</v>
      </c>
      <c r="D31" s="1"/>
    </row>
    <row r="32" spans="1:4" ht="18">
      <c r="A32" s="42">
        <v>1958</v>
      </c>
      <c r="B32" s="43">
        <v>1.268</v>
      </c>
      <c r="C32" s="43">
        <v>1.1259999999999999</v>
      </c>
      <c r="D32" s="1"/>
    </row>
    <row r="33" spans="1:5" ht="18">
      <c r="A33" s="42">
        <v>1957</v>
      </c>
      <c r="B33" s="43">
        <v>1.2809999999999999</v>
      </c>
      <c r="C33" s="43">
        <v>1.139</v>
      </c>
      <c r="D33" s="1"/>
    </row>
    <row r="34" spans="1:5" ht="18">
      <c r="A34" s="42">
        <v>1956</v>
      </c>
      <c r="B34" s="43">
        <v>1.2949999999999999</v>
      </c>
      <c r="C34" s="43">
        <v>1.153</v>
      </c>
      <c r="D34" s="1"/>
    </row>
    <row r="35" spans="1:5" ht="18">
      <c r="A35" s="42">
        <v>1955</v>
      </c>
      <c r="B35" s="43">
        <v>1.3089999999999999</v>
      </c>
      <c r="C35" s="43">
        <v>1.167</v>
      </c>
      <c r="D35" s="1"/>
    </row>
    <row r="36" spans="1:5" ht="18">
      <c r="A36" s="42">
        <v>1954</v>
      </c>
      <c r="B36" s="43">
        <v>1.323</v>
      </c>
      <c r="C36" s="43">
        <v>1.181</v>
      </c>
      <c r="D36" s="41">
        <v>1</v>
      </c>
    </row>
    <row r="37" spans="1:5" ht="18">
      <c r="A37" s="42">
        <v>1953</v>
      </c>
      <c r="B37" s="43">
        <v>1.3380000000000001</v>
      </c>
      <c r="C37" s="43">
        <v>1.196</v>
      </c>
      <c r="D37" s="41">
        <v>1.0149999999999999</v>
      </c>
    </row>
    <row r="38" spans="1:5" ht="18">
      <c r="A38" s="42">
        <v>1952</v>
      </c>
      <c r="B38" s="43">
        <v>1.353</v>
      </c>
      <c r="C38" s="43">
        <v>1.2110000000000001</v>
      </c>
      <c r="D38" s="41">
        <v>1.03</v>
      </c>
    </row>
    <row r="39" spans="1:5" ht="18">
      <c r="A39" s="42">
        <v>1951</v>
      </c>
      <c r="B39" s="43">
        <v>1.3680000000000001</v>
      </c>
      <c r="C39" s="43">
        <v>1.226</v>
      </c>
      <c r="D39" s="41">
        <v>1.0449999999999999</v>
      </c>
    </row>
    <row r="40" spans="1:5" ht="18">
      <c r="A40" s="42">
        <v>1950</v>
      </c>
      <c r="B40" s="43">
        <v>1.3839999999999999</v>
      </c>
      <c r="C40" s="43">
        <v>1.242</v>
      </c>
      <c r="D40" s="41">
        <v>1.0609999999999999</v>
      </c>
    </row>
    <row r="41" spans="1:5" ht="18">
      <c r="A41" s="42">
        <v>1949</v>
      </c>
      <c r="B41" s="43">
        <v>1.4</v>
      </c>
      <c r="C41" s="43">
        <v>1.258</v>
      </c>
      <c r="D41" s="41">
        <v>1.077</v>
      </c>
    </row>
    <row r="42" spans="1:5" ht="18">
      <c r="A42" s="42">
        <v>1948</v>
      </c>
      <c r="B42" s="43">
        <v>1.4159999999999999</v>
      </c>
      <c r="C42" s="43">
        <v>1.274</v>
      </c>
      <c r="D42" s="41">
        <v>1.093</v>
      </c>
    </row>
    <row r="43" spans="1:5" ht="18">
      <c r="A43" s="42">
        <v>1947</v>
      </c>
      <c r="B43" s="43">
        <v>1.4330000000000001</v>
      </c>
      <c r="C43" s="43">
        <v>1.2909999999999999</v>
      </c>
      <c r="D43" s="41">
        <v>1.1100000000000001</v>
      </c>
    </row>
    <row r="44" spans="1:5" ht="18">
      <c r="A44" s="42">
        <v>1946</v>
      </c>
      <c r="B44" s="43">
        <v>1.45</v>
      </c>
      <c r="C44" s="43">
        <v>1.3080000000000001</v>
      </c>
      <c r="D44" s="41">
        <v>1.127</v>
      </c>
    </row>
    <row r="45" spans="1:5" ht="18">
      <c r="A45" s="42">
        <v>1945</v>
      </c>
      <c r="B45" s="43">
        <v>1.468</v>
      </c>
      <c r="C45" s="43">
        <v>1.3260000000000001</v>
      </c>
      <c r="D45" s="41">
        <v>1.145</v>
      </c>
    </row>
    <row r="46" spans="1:5" ht="18">
      <c r="A46" s="42">
        <v>1944</v>
      </c>
      <c r="B46" s="43">
        <v>1.486</v>
      </c>
      <c r="C46" s="43">
        <v>1.3440000000000001</v>
      </c>
      <c r="D46" s="41">
        <v>1.163</v>
      </c>
    </row>
    <row r="47" spans="1:5" ht="18">
      <c r="A47" s="42">
        <v>1943</v>
      </c>
      <c r="B47" s="43">
        <v>1.5049999999999999</v>
      </c>
      <c r="C47" s="43">
        <v>1.363</v>
      </c>
      <c r="D47" s="41">
        <v>1.1819999999999999</v>
      </c>
      <c r="E47" s="35"/>
    </row>
    <row r="48" spans="1:5" ht="18">
      <c r="A48" s="42">
        <v>1942</v>
      </c>
      <c r="B48" s="43">
        <v>1.524</v>
      </c>
      <c r="C48" s="43">
        <v>1.3819999999999999</v>
      </c>
      <c r="D48" s="41">
        <v>1.2010000000000001</v>
      </c>
      <c r="E48" s="35"/>
    </row>
    <row r="49" spans="1:5" ht="18">
      <c r="A49" s="42">
        <v>1941</v>
      </c>
      <c r="B49" s="43">
        <v>1.544</v>
      </c>
      <c r="C49" s="43">
        <v>1.4019999999999999</v>
      </c>
      <c r="D49" s="41">
        <v>1.2210000000000001</v>
      </c>
      <c r="E49" s="35"/>
    </row>
    <row r="50" spans="1:5" ht="18">
      <c r="A50" s="42">
        <v>1940</v>
      </c>
      <c r="B50" s="43">
        <v>1.5640000000000001</v>
      </c>
      <c r="C50" s="43">
        <v>1.4219999999999999</v>
      </c>
      <c r="D50" s="41">
        <v>1.2410000000000001</v>
      </c>
      <c r="E50" s="35"/>
    </row>
    <row r="51" spans="1:5" ht="18">
      <c r="A51" s="42">
        <v>1939</v>
      </c>
      <c r="C51" s="43">
        <v>1.4430000000000001</v>
      </c>
      <c r="D51" s="41">
        <v>1.262</v>
      </c>
      <c r="E51" s="35"/>
    </row>
    <row r="52" spans="1:5" ht="18">
      <c r="A52" s="42">
        <v>1938</v>
      </c>
      <c r="C52" s="43">
        <v>1.4650000000000001</v>
      </c>
      <c r="D52" s="41">
        <v>1.2829999999999999</v>
      </c>
      <c r="E52" s="35"/>
    </row>
    <row r="53" spans="1:5" ht="18">
      <c r="A53" s="42">
        <v>1937</v>
      </c>
      <c r="B53" s="44"/>
      <c r="C53" s="43">
        <v>1.488</v>
      </c>
      <c r="D53" s="41">
        <v>1.3069999999999999</v>
      </c>
      <c r="E53" s="35"/>
    </row>
    <row r="54" spans="1:5" ht="18">
      <c r="A54" s="42">
        <v>1936</v>
      </c>
      <c r="B54" s="44"/>
      <c r="C54" s="43">
        <v>1.512</v>
      </c>
      <c r="D54" s="41">
        <v>1.3320000000000001</v>
      </c>
      <c r="E54" s="35"/>
    </row>
    <row r="55" spans="1:5" ht="18">
      <c r="A55" s="42">
        <v>1935</v>
      </c>
      <c r="B55" s="1"/>
      <c r="C55" s="43">
        <v>1.5369999999999999</v>
      </c>
      <c r="D55" s="41">
        <v>1.3580000000000001</v>
      </c>
      <c r="E55" s="35"/>
    </row>
    <row r="56" spans="1:5" ht="18">
      <c r="A56" s="42">
        <v>1934</v>
      </c>
      <c r="B56" s="1"/>
      <c r="C56" s="43">
        <v>1.5629999999999999</v>
      </c>
    </row>
    <row r="57" spans="1:5" ht="18">
      <c r="A57" s="42">
        <v>1933</v>
      </c>
      <c r="B57" s="1"/>
      <c r="C57" s="43">
        <v>1.591</v>
      </c>
    </row>
    <row r="58" spans="1:5" ht="18">
      <c r="A58" s="42">
        <v>1932</v>
      </c>
      <c r="B58" s="1"/>
      <c r="C58" s="43">
        <v>1.621</v>
      </c>
    </row>
    <row r="59" spans="1:5" ht="18">
      <c r="A59" s="42">
        <v>1931</v>
      </c>
      <c r="B59" s="1"/>
      <c r="C59" s="43">
        <v>1.7130000000000001</v>
      </c>
    </row>
    <row r="60" spans="1:5" ht="18">
      <c r="A60" s="42">
        <v>1930</v>
      </c>
      <c r="B60" s="1"/>
      <c r="C60" s="43">
        <v>1.7509999999999999</v>
      </c>
    </row>
    <row r="61" spans="1:5" ht="18">
      <c r="A61" s="42">
        <v>1929</v>
      </c>
      <c r="B61" s="1"/>
    </row>
    <row r="63" spans="1:5" ht="18">
      <c r="A63" s="36"/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svod</vt:lpstr>
      <vt:lpstr>раб</vt:lpstr>
      <vt:lpstr>prot</vt:lpstr>
      <vt:lpstr>коэфф</vt:lpstr>
      <vt:lpstr>svod!Область_печати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tnf</dc:creator>
  <cp:lastModifiedBy>tnf</cp:lastModifiedBy>
  <cp:lastPrinted>2008-05-07T11:21:19Z</cp:lastPrinted>
  <dcterms:created xsi:type="dcterms:W3CDTF">2002-05-24T05:47:40Z</dcterms:created>
  <dcterms:modified xsi:type="dcterms:W3CDTF">2019-03-10T12:00:00Z</dcterms:modified>
</cp:coreProperties>
</file>