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Спорт\Ориентирование\Протоколы\Протоколы 2019\"/>
    </mc:Choice>
  </mc:AlternateContent>
  <bookViews>
    <workbookView xWindow="0" yWindow="0" windowWidth="15360" windowHeight="8724"/>
  </bookViews>
  <sheets>
    <sheet name="svod" sheetId="15" r:id="rId1"/>
    <sheet name="раб" sheetId="27" r:id="rId2"/>
    <sheet name="prot" sheetId="17" r:id="rId3"/>
    <sheet name="коэфф" sheetId="28" r:id="rId4"/>
  </sheets>
  <definedNames>
    <definedName name="ЖВЕТ" localSheetId="1">раб!#REF!</definedName>
    <definedName name="ЖЭ" localSheetId="1">раб!#REF!</definedName>
    <definedName name="М10" localSheetId="1">раб!#REF!</definedName>
    <definedName name="М17" localSheetId="1">раб!#REF!</definedName>
    <definedName name="МВЕТ" localSheetId="1">раб!#REF!</definedName>
    <definedName name="МЭ" localSheetId="1">раб!#REF!</definedName>
    <definedName name="_xlnm.Print_Area" localSheetId="0">svod!$A$1:$AJ$131</definedName>
  </definedNames>
  <calcPr calcId="162913"/>
</workbook>
</file>

<file path=xl/calcChain.xml><?xml version="1.0" encoding="utf-8"?>
<calcChain xmlns="http://schemas.openxmlformats.org/spreadsheetml/2006/main">
  <c r="E2" i="17" l="1"/>
  <c r="F2" i="17"/>
  <c r="G2" i="17" s="1"/>
  <c r="H2" i="17" s="1"/>
  <c r="I2" i="17" s="1"/>
  <c r="F36" i="17"/>
  <c r="E36" i="17" l="1"/>
  <c r="G36" i="17"/>
  <c r="H36" i="17" s="1"/>
  <c r="I36" i="17" s="1"/>
  <c r="E37" i="17"/>
  <c r="F37" i="17"/>
  <c r="G37" i="17" s="1"/>
  <c r="E38" i="17"/>
  <c r="F38" i="17"/>
  <c r="G38" i="17" s="1"/>
  <c r="E39" i="17"/>
  <c r="F39" i="17"/>
  <c r="G39" i="17" s="1"/>
  <c r="E40" i="17"/>
  <c r="F40" i="17"/>
  <c r="G40" i="17" s="1"/>
  <c r="E41" i="17"/>
  <c r="F41" i="17"/>
  <c r="G41" i="17" s="1"/>
  <c r="F3" i="17"/>
  <c r="G3" i="17" s="1"/>
  <c r="F4" i="17"/>
  <c r="G4" i="17" s="1"/>
  <c r="F5" i="17"/>
  <c r="G5" i="17" s="1"/>
  <c r="F6" i="17"/>
  <c r="G6" i="17" s="1"/>
  <c r="F7" i="17"/>
  <c r="G7" i="17" s="1"/>
  <c r="F8" i="17"/>
  <c r="G8" i="17" s="1"/>
  <c r="F9" i="17"/>
  <c r="G9" i="17" s="1"/>
  <c r="F10" i="17"/>
  <c r="G10" i="17" s="1"/>
  <c r="F11" i="17"/>
  <c r="G11" i="17" s="1"/>
  <c r="F12" i="17"/>
  <c r="G12" i="17" s="1"/>
  <c r="F13" i="17"/>
  <c r="G13" i="17" s="1"/>
  <c r="F14" i="17"/>
  <c r="G14" i="17" s="1"/>
  <c r="F15" i="17"/>
  <c r="G15" i="17" s="1"/>
  <c r="F16" i="17"/>
  <c r="G16" i="17" s="1"/>
  <c r="F17" i="17"/>
  <c r="G17" i="17" s="1"/>
  <c r="F42" i="17"/>
  <c r="G42" i="17" s="1"/>
  <c r="F43" i="17"/>
  <c r="G43" i="17" s="1"/>
  <c r="E42" i="17"/>
  <c r="E43" i="17"/>
  <c r="H39" i="17" l="1"/>
  <c r="I39" i="17" s="1"/>
  <c r="H41" i="17"/>
  <c r="I41" i="17" s="1"/>
  <c r="H37" i="17"/>
  <c r="I37" i="17" s="1"/>
  <c r="H38" i="17"/>
  <c r="I38" i="17" s="1"/>
  <c r="H40" i="17"/>
  <c r="I40" i="17" s="1"/>
  <c r="E59" i="17" l="1"/>
  <c r="E24" i="17"/>
  <c r="F24" i="17"/>
  <c r="G24" i="17" s="1"/>
  <c r="E25" i="17"/>
  <c r="F25" i="17"/>
  <c r="G25" i="17" s="1"/>
  <c r="E26" i="17"/>
  <c r="F26" i="17"/>
  <c r="G26" i="17" s="1"/>
  <c r="E27" i="17"/>
  <c r="F27" i="17"/>
  <c r="G27" i="17" s="1"/>
  <c r="E28" i="17"/>
  <c r="F28" i="17"/>
  <c r="G28" i="17" s="1"/>
  <c r="E29" i="17"/>
  <c r="F29" i="17"/>
  <c r="G29" i="17" s="1"/>
  <c r="E30" i="17"/>
  <c r="F30" i="17"/>
  <c r="G30" i="17" s="1"/>
  <c r="E31" i="17"/>
  <c r="F31" i="17"/>
  <c r="G31" i="17" s="1"/>
  <c r="E32" i="17"/>
  <c r="F32" i="17"/>
  <c r="G32" i="17" s="1"/>
  <c r="E33" i="17"/>
  <c r="F33" i="17"/>
  <c r="E34" i="17"/>
  <c r="F34" i="17"/>
  <c r="G34" i="17" s="1"/>
  <c r="H34" i="17" s="1"/>
  <c r="I34" i="17" s="1"/>
  <c r="AF140" i="15"/>
  <c r="AG140" i="15"/>
  <c r="AH140" i="15"/>
  <c r="AI140" i="15"/>
  <c r="AJ140" i="15"/>
  <c r="AK140" i="15"/>
  <c r="AL140" i="15"/>
  <c r="AM140" i="15"/>
  <c r="AN140" i="15"/>
  <c r="AO140" i="15"/>
  <c r="AP140" i="15"/>
  <c r="AQ140" i="15"/>
  <c r="AR140" i="15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35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F18" i="17"/>
  <c r="G18" i="17" s="1"/>
  <c r="F19" i="17"/>
  <c r="G19" i="17" s="1"/>
  <c r="F20" i="17"/>
  <c r="G20" i="17" s="1"/>
  <c r="F21" i="17"/>
  <c r="G21" i="17" s="1"/>
  <c r="F22" i="17"/>
  <c r="G22" i="17" s="1"/>
  <c r="F23" i="17"/>
  <c r="G23" i="17" s="1"/>
  <c r="F35" i="17"/>
  <c r="G35" i="17" s="1"/>
  <c r="H35" i="17" s="1"/>
  <c r="I35" i="17" s="1"/>
  <c r="F44" i="17"/>
  <c r="G44" i="17" s="1"/>
  <c r="F45" i="17"/>
  <c r="G45" i="17" s="1"/>
  <c r="F46" i="17"/>
  <c r="G46" i="17" s="1"/>
  <c r="F47" i="17"/>
  <c r="G47" i="17" s="1"/>
  <c r="F48" i="17"/>
  <c r="G48" i="17" s="1"/>
  <c r="F49" i="17"/>
  <c r="G49" i="17" s="1"/>
  <c r="F50" i="17"/>
  <c r="G50" i="17" s="1"/>
  <c r="F51" i="17"/>
  <c r="G51" i="17" s="1"/>
  <c r="F52" i="17"/>
  <c r="G52" i="17" s="1"/>
  <c r="F53" i="17"/>
  <c r="G53" i="17" s="1"/>
  <c r="F54" i="17"/>
  <c r="G54" i="17" s="1"/>
  <c r="F55" i="17"/>
  <c r="G55" i="17" s="1"/>
  <c r="F56" i="17"/>
  <c r="G56" i="17" s="1"/>
  <c r="F57" i="17"/>
  <c r="G57" i="17" s="1"/>
  <c r="F58" i="17"/>
  <c r="G58" i="17" s="1"/>
  <c r="F59" i="17"/>
  <c r="G59" i="17" s="1"/>
  <c r="F60" i="17"/>
  <c r="G60" i="17" s="1"/>
  <c r="F61" i="17"/>
  <c r="G61" i="17" s="1"/>
  <c r="F62" i="17"/>
  <c r="G62" i="17" s="1"/>
  <c r="F63" i="17"/>
  <c r="G63" i="17" s="1"/>
  <c r="H63" i="17" s="1"/>
  <c r="I63" i="17" s="1"/>
  <c r="F64" i="17"/>
  <c r="G64" i="17" s="1"/>
  <c r="H64" i="17" s="1"/>
  <c r="I64" i="17" s="1"/>
  <c r="F65" i="17"/>
  <c r="G65" i="17" s="1"/>
  <c r="H65" i="17" s="1"/>
  <c r="I65" i="17" s="1"/>
  <c r="F66" i="17"/>
  <c r="G66" i="17" s="1"/>
  <c r="H66" i="17" s="1"/>
  <c r="I66" i="17" s="1"/>
  <c r="F67" i="17"/>
  <c r="G67" i="17" s="1"/>
  <c r="H67" i="17" s="1"/>
  <c r="I67" i="17" s="1"/>
  <c r="F68" i="17"/>
  <c r="G68" i="17" s="1"/>
  <c r="F69" i="17"/>
  <c r="G69" i="17" s="1"/>
  <c r="F70" i="17"/>
  <c r="G70" i="17" s="1"/>
  <c r="F71" i="17"/>
  <c r="G71" i="17" s="1"/>
  <c r="F72" i="17"/>
  <c r="G72" i="17" s="1"/>
  <c r="F73" i="17"/>
  <c r="G73" i="17" s="1"/>
  <c r="F74" i="17"/>
  <c r="G74" i="17" s="1"/>
  <c r="F75" i="17"/>
  <c r="G75" i="17" s="1"/>
  <c r="F76" i="17"/>
  <c r="G76" i="17" s="1"/>
  <c r="F77" i="17"/>
  <c r="G77" i="17" s="1"/>
  <c r="F78" i="17"/>
  <c r="G78" i="17" s="1"/>
  <c r="F79" i="17"/>
  <c r="G79" i="17" s="1"/>
  <c r="F80" i="17"/>
  <c r="G80" i="17" s="1"/>
  <c r="F81" i="17"/>
  <c r="G81" i="17" s="1"/>
  <c r="F82" i="17"/>
  <c r="G82" i="17" s="1"/>
  <c r="F83" i="17"/>
  <c r="G83" i="17" s="1"/>
  <c r="F84" i="17"/>
  <c r="G84" i="17" s="1"/>
  <c r="F85" i="17"/>
  <c r="G85" i="17" s="1"/>
  <c r="F86" i="17"/>
  <c r="G86" i="17" s="1"/>
  <c r="F87" i="17"/>
  <c r="G87" i="17" s="1"/>
  <c r="F88" i="17"/>
  <c r="G88" i="17" s="1"/>
  <c r="F89" i="17"/>
  <c r="F90" i="17"/>
  <c r="F91" i="17"/>
  <c r="F92" i="17"/>
  <c r="F93" i="17"/>
  <c r="F94" i="17"/>
  <c r="F95" i="17"/>
  <c r="F96" i="17"/>
  <c r="F97" i="17"/>
  <c r="F98" i="17"/>
  <c r="F99" i="17"/>
  <c r="AW133" i="15"/>
  <c r="AW132" i="15"/>
  <c r="AW131" i="15"/>
  <c r="AW130" i="15"/>
  <c r="AW129" i="15"/>
  <c r="AW86" i="15"/>
  <c r="AW79" i="15"/>
  <c r="AW78" i="15"/>
  <c r="AW77" i="15"/>
  <c r="AW76" i="15"/>
  <c r="AW75" i="15"/>
  <c r="AW74" i="15"/>
  <c r="AW73" i="15"/>
  <c r="AW72" i="15"/>
  <c r="AW71" i="15"/>
  <c r="AT83" i="15"/>
  <c r="AU83" i="15" s="1"/>
  <c r="AV83" i="15" s="1"/>
  <c r="AE83" i="15" s="1"/>
  <c r="AT45" i="15"/>
  <c r="AU45" i="15" s="1"/>
  <c r="AV45" i="15" s="1"/>
  <c r="AE45" i="15" s="1"/>
  <c r="AT110" i="15"/>
  <c r="AU110" i="15" s="1"/>
  <c r="AV110" i="15" s="1"/>
  <c r="AE110" i="15" s="1"/>
  <c r="AT36" i="15"/>
  <c r="AU36" i="15" s="1"/>
  <c r="AV36" i="15" s="1"/>
  <c r="AE36" i="15" s="1"/>
  <c r="AT44" i="15"/>
  <c r="AU44" i="15" s="1"/>
  <c r="AV44" i="15" s="1"/>
  <c r="AE44" i="15" s="1"/>
  <c r="AT46" i="15"/>
  <c r="AU46" i="15" s="1"/>
  <c r="AV46" i="15" s="1"/>
  <c r="AE46" i="15" s="1"/>
  <c r="AC70" i="15"/>
  <c r="AC114" i="15"/>
  <c r="AC128" i="15"/>
  <c r="AC138" i="15"/>
  <c r="AC139" i="15"/>
  <c r="AC140" i="15"/>
  <c r="AF70" i="15"/>
  <c r="AG70" i="15"/>
  <c r="AH70" i="15"/>
  <c r="AI70" i="15"/>
  <c r="AJ70" i="15"/>
  <c r="AK70" i="15"/>
  <c r="AL70" i="15"/>
  <c r="AM70" i="15"/>
  <c r="AN70" i="15"/>
  <c r="AO70" i="15"/>
  <c r="AP70" i="15"/>
  <c r="AQ70" i="15"/>
  <c r="AR70" i="15"/>
  <c r="AF114" i="15"/>
  <c r="AG114" i="15"/>
  <c r="AH114" i="15"/>
  <c r="AI114" i="15"/>
  <c r="AJ114" i="15"/>
  <c r="AK114" i="15"/>
  <c r="AL114" i="15"/>
  <c r="AM114" i="15"/>
  <c r="AN114" i="15"/>
  <c r="AO114" i="15"/>
  <c r="AP114" i="15"/>
  <c r="AQ114" i="15"/>
  <c r="AR114" i="15"/>
  <c r="AF128" i="15"/>
  <c r="AG128" i="15"/>
  <c r="AH128" i="15"/>
  <c r="AI128" i="15"/>
  <c r="AJ128" i="15"/>
  <c r="AK128" i="15"/>
  <c r="AL128" i="15"/>
  <c r="AM128" i="15"/>
  <c r="AN128" i="15"/>
  <c r="AO128" i="15"/>
  <c r="AP128" i="15"/>
  <c r="AQ128" i="15"/>
  <c r="AR128" i="15"/>
  <c r="AT37" i="15"/>
  <c r="AU37" i="15" s="1"/>
  <c r="AV37" i="15" s="1"/>
  <c r="AE37" i="15" s="1"/>
  <c r="AT51" i="15"/>
  <c r="AU51" i="15" s="1"/>
  <c r="AV51" i="15" s="1"/>
  <c r="AE51" i="15" s="1"/>
  <c r="AT70" i="15"/>
  <c r="AU70" i="15" s="1"/>
  <c r="AV70" i="15" s="1"/>
  <c r="AT93" i="15"/>
  <c r="AU93" i="15" s="1"/>
  <c r="AV93" i="15" s="1"/>
  <c r="AE93" i="15" s="1"/>
  <c r="AT114" i="15"/>
  <c r="AU114" i="15" s="1"/>
  <c r="AV114" i="15" s="1"/>
  <c r="AF139" i="15"/>
  <c r="AG139" i="15"/>
  <c r="AH139" i="15"/>
  <c r="AI139" i="15"/>
  <c r="AJ139" i="15"/>
  <c r="AK139" i="15"/>
  <c r="AL139" i="15"/>
  <c r="AM139" i="15"/>
  <c r="AN139" i="15"/>
  <c r="AO139" i="15"/>
  <c r="AP139" i="15"/>
  <c r="AQ139" i="15"/>
  <c r="AR139" i="15"/>
  <c r="AT128" i="15"/>
  <c r="AU128" i="15" s="1"/>
  <c r="AV128" i="15" s="1"/>
  <c r="AF138" i="15"/>
  <c r="AG138" i="15"/>
  <c r="AH138" i="15"/>
  <c r="AI138" i="15"/>
  <c r="AJ138" i="15"/>
  <c r="AK138" i="15"/>
  <c r="AL138" i="15"/>
  <c r="AM138" i="15"/>
  <c r="AN138" i="15"/>
  <c r="AO138" i="15"/>
  <c r="AE4" i="15"/>
  <c r="AT43" i="15"/>
  <c r="AU43" i="15" s="1"/>
  <c r="AV43" i="15" s="1"/>
  <c r="AE43" i="15" s="1"/>
  <c r="AT41" i="15"/>
  <c r="AU41" i="15" s="1"/>
  <c r="AV41" i="15" s="1"/>
  <c r="AE41" i="15" s="1"/>
  <c r="AT139" i="15"/>
  <c r="AU139" i="15" s="1"/>
  <c r="AV139" i="15" s="1"/>
  <c r="AE139" i="15" s="1"/>
  <c r="H87" i="17" l="1"/>
  <c r="I87" i="17" s="1"/>
  <c r="H85" i="17"/>
  <c r="I85" i="17" s="1"/>
  <c r="AT92" i="15" s="1"/>
  <c r="AU92" i="15" s="1"/>
  <c r="AV92" i="15" s="1"/>
  <c r="AE92" i="15" s="1"/>
  <c r="H88" i="17"/>
  <c r="I88" i="17" s="1"/>
  <c r="H86" i="17"/>
  <c r="I86" i="17" s="1"/>
  <c r="AT90" i="15" s="1"/>
  <c r="AU90" i="15" s="1"/>
  <c r="AV90" i="15" s="1"/>
  <c r="AE90" i="15" s="1"/>
  <c r="H84" i="17"/>
  <c r="I84" i="17" s="1"/>
  <c r="H61" i="17"/>
  <c r="I61" i="17" s="1"/>
  <c r="H58" i="17"/>
  <c r="I58" i="17" s="1"/>
  <c r="H62" i="17"/>
  <c r="I62" i="17" s="1"/>
  <c r="H59" i="17"/>
  <c r="I59" i="17" s="1"/>
  <c r="H60" i="17"/>
  <c r="I60" i="17" s="1"/>
  <c r="H32" i="17"/>
  <c r="I32" i="17" s="1"/>
  <c r="H30" i="17"/>
  <c r="I30" i="17" s="1"/>
  <c r="H28" i="17"/>
  <c r="I28" i="17" s="1"/>
  <c r="AT47" i="15" s="1"/>
  <c r="AU47" i="15" s="1"/>
  <c r="AV47" i="15" s="1"/>
  <c r="AE47" i="15" s="1"/>
  <c r="H26" i="17"/>
  <c r="I26" i="17" s="1"/>
  <c r="H24" i="17"/>
  <c r="I24" i="17" s="1"/>
  <c r="G33" i="17"/>
  <c r="H33" i="17" s="1"/>
  <c r="I33" i="17" s="1"/>
  <c r="H31" i="17"/>
  <c r="I31" i="17" s="1"/>
  <c r="H29" i="17"/>
  <c r="I29" i="17" s="1"/>
  <c r="AT48" i="15" s="1"/>
  <c r="AU48" i="15" s="1"/>
  <c r="AV48" i="15" s="1"/>
  <c r="AE48" i="15" s="1"/>
  <c r="H27" i="17"/>
  <c r="I27" i="17" s="1"/>
  <c r="H25" i="17"/>
  <c r="I25" i="17" s="1"/>
  <c r="H11" i="17"/>
  <c r="I11" i="17" s="1"/>
  <c r="H9" i="17"/>
  <c r="I9" i="17" s="1"/>
  <c r="H7" i="17"/>
  <c r="I7" i="17" s="1"/>
  <c r="H8" i="17"/>
  <c r="I8" i="17" s="1"/>
  <c r="AT109" i="15" s="1"/>
  <c r="AU109" i="15" s="1"/>
  <c r="AV109" i="15" s="1"/>
  <c r="AE109" i="15" s="1"/>
  <c r="H46" i="17"/>
  <c r="I46" i="17" s="1"/>
  <c r="H71" i="17"/>
  <c r="I71" i="17" s="1"/>
  <c r="H72" i="17"/>
  <c r="I72" i="17" s="1"/>
  <c r="AD114" i="15"/>
  <c r="AD70" i="15"/>
  <c r="H22" i="17"/>
  <c r="I22" i="17" s="1"/>
  <c r="H23" i="17"/>
  <c r="I23" i="17" s="1"/>
  <c r="AT39" i="15" s="1"/>
  <c r="AU39" i="15" s="1"/>
  <c r="AV39" i="15" s="1"/>
  <c r="AE39" i="15" s="1"/>
  <c r="H70" i="17"/>
  <c r="I70" i="17" s="1"/>
  <c r="H83" i="17"/>
  <c r="I83" i="17" s="1"/>
  <c r="H81" i="17"/>
  <c r="I81" i="17" s="1"/>
  <c r="H77" i="17"/>
  <c r="I77" i="17" s="1"/>
  <c r="H76" i="17"/>
  <c r="I76" i="17" s="1"/>
  <c r="H79" i="17"/>
  <c r="I79" i="17" s="1"/>
  <c r="H74" i="17"/>
  <c r="I74" i="17" s="1"/>
  <c r="AT85" i="15" s="1"/>
  <c r="AU85" i="15" s="1"/>
  <c r="AV85" i="15" s="1"/>
  <c r="AE85" i="15" s="1"/>
  <c r="H73" i="17"/>
  <c r="I73" i="17" s="1"/>
  <c r="H69" i="17"/>
  <c r="I69" i="17" s="1"/>
  <c r="H68" i="17"/>
  <c r="I68" i="17" s="1"/>
  <c r="H82" i="17"/>
  <c r="I82" i="17" s="1"/>
  <c r="H80" i="17"/>
  <c r="I80" i="17" s="1"/>
  <c r="H78" i="17"/>
  <c r="I78" i="17" s="1"/>
  <c r="H75" i="17"/>
  <c r="I75" i="17" s="1"/>
  <c r="H43" i="17"/>
  <c r="I43" i="17" s="1"/>
  <c r="H57" i="17"/>
  <c r="I57" i="17" s="1"/>
  <c r="H55" i="17"/>
  <c r="I55" i="17" s="1"/>
  <c r="H53" i="17"/>
  <c r="I53" i="17" s="1"/>
  <c r="H51" i="17"/>
  <c r="I51" i="17" s="1"/>
  <c r="H49" i="17"/>
  <c r="I49" i="17" s="1"/>
  <c r="H45" i="17"/>
  <c r="I45" i="17" s="1"/>
  <c r="H44" i="17"/>
  <c r="I44" i="17" s="1"/>
  <c r="H42" i="17"/>
  <c r="I42" i="17" s="1"/>
  <c r="H47" i="17"/>
  <c r="I47" i="17" s="1"/>
  <c r="H56" i="17"/>
  <c r="I56" i="17" s="1"/>
  <c r="AT68" i="15" s="1"/>
  <c r="AU68" i="15" s="1"/>
  <c r="AV68" i="15" s="1"/>
  <c r="AE68" i="15" s="1"/>
  <c r="H54" i="17"/>
  <c r="I54" i="17" s="1"/>
  <c r="H52" i="17"/>
  <c r="I52" i="17" s="1"/>
  <c r="H50" i="17"/>
  <c r="I50" i="17" s="1"/>
  <c r="H48" i="17"/>
  <c r="I48" i="17" s="1"/>
  <c r="H4" i="17"/>
  <c r="I4" i="17" s="1"/>
  <c r="AT108" i="15" s="1"/>
  <c r="AU108" i="15" s="1"/>
  <c r="AV108" i="15" s="1"/>
  <c r="AE108" i="15" s="1"/>
  <c r="H19" i="17"/>
  <c r="I19" i="17" s="1"/>
  <c r="AT30" i="15" s="1"/>
  <c r="AU30" i="15" s="1"/>
  <c r="AV30" i="15" s="1"/>
  <c r="AE30" i="15" s="1"/>
  <c r="H17" i="17"/>
  <c r="I17" i="17" s="1"/>
  <c r="H13" i="17"/>
  <c r="I13" i="17" s="1"/>
  <c r="H15" i="17"/>
  <c r="I15" i="17" s="1"/>
  <c r="H10" i="17"/>
  <c r="I10" i="17" s="1"/>
  <c r="H5" i="17"/>
  <c r="I5" i="17" s="1"/>
  <c r="H6" i="17"/>
  <c r="I6" i="17" s="1"/>
  <c r="AT31" i="15"/>
  <c r="AU31" i="15" s="1"/>
  <c r="AV31" i="15" s="1"/>
  <c r="AE31" i="15" s="1"/>
  <c r="H3" i="17"/>
  <c r="I3" i="17" s="1"/>
  <c r="H21" i="17"/>
  <c r="I21" i="17" s="1"/>
  <c r="AT38" i="15" s="1"/>
  <c r="AU38" i="15" s="1"/>
  <c r="AV38" i="15" s="1"/>
  <c r="AE38" i="15" s="1"/>
  <c r="H20" i="17"/>
  <c r="I20" i="17" s="1"/>
  <c r="H18" i="17"/>
  <c r="I18" i="17" s="1"/>
  <c r="H16" i="17"/>
  <c r="I16" i="17" s="1"/>
  <c r="H14" i="17"/>
  <c r="I14" i="17" s="1"/>
  <c r="AT35" i="15" s="1"/>
  <c r="AU35" i="15" s="1"/>
  <c r="AV35" i="15" s="1"/>
  <c r="AE35" i="15" s="1"/>
  <c r="H12" i="17"/>
  <c r="I12" i="17" s="1"/>
  <c r="AT26" i="15" s="1"/>
  <c r="AU26" i="15" s="1"/>
  <c r="AV26" i="15" s="1"/>
  <c r="AE26" i="15" s="1"/>
  <c r="AD139" i="15"/>
  <c r="AD140" i="15"/>
  <c r="AD138" i="15"/>
  <c r="AD128" i="15"/>
  <c r="AT65" i="15" l="1"/>
  <c r="AU65" i="15" s="1"/>
  <c r="AV65" i="15" s="1"/>
  <c r="AE65" i="15" s="1"/>
  <c r="AT91" i="15"/>
  <c r="AU91" i="15" s="1"/>
  <c r="AV91" i="15" s="1"/>
  <c r="AE91" i="15" s="1"/>
  <c r="AT88" i="15"/>
  <c r="AU88" i="15" s="1"/>
  <c r="AV88" i="15" s="1"/>
  <c r="AE88" i="15" s="1"/>
  <c r="AT62" i="15"/>
  <c r="AU62" i="15" s="1"/>
  <c r="AV62" i="15" s="1"/>
  <c r="AE62" i="15" s="1"/>
  <c r="AT113" i="15"/>
  <c r="AU113" i="15" s="1"/>
  <c r="AV113" i="15" s="1"/>
  <c r="AE113" i="15" s="1"/>
  <c r="AT111" i="15"/>
  <c r="AU111" i="15" s="1"/>
  <c r="AV111" i="15" s="1"/>
  <c r="AE111" i="15" s="1"/>
  <c r="AT86" i="15"/>
  <c r="AU86" i="15" s="1"/>
  <c r="AV86" i="15" s="1"/>
  <c r="AE86" i="15" s="1"/>
  <c r="AT102" i="15"/>
  <c r="AU102" i="15" s="1"/>
  <c r="AV102" i="15" s="1"/>
  <c r="AE102" i="15" s="1"/>
  <c r="AT135" i="15"/>
  <c r="AU135" i="15" s="1"/>
  <c r="AV135" i="15" s="1"/>
  <c r="AE135" i="15" s="1"/>
  <c r="AT89" i="15"/>
  <c r="AU89" i="15" s="1"/>
  <c r="AV89" i="15" s="1"/>
  <c r="AE89" i="15" s="1"/>
  <c r="AT82" i="15"/>
  <c r="AU82" i="15" s="1"/>
  <c r="AV82" i="15" s="1"/>
  <c r="AE82" i="15" s="1"/>
  <c r="AT124" i="15"/>
  <c r="AU124" i="15" s="1"/>
  <c r="AV124" i="15" s="1"/>
  <c r="AE124" i="15" s="1"/>
  <c r="AT106" i="15"/>
  <c r="AU106" i="15" s="1"/>
  <c r="AV106" i="15" s="1"/>
  <c r="AE106" i="15" s="1"/>
  <c r="AT104" i="15"/>
  <c r="AU104" i="15" s="1"/>
  <c r="AV104" i="15" s="1"/>
  <c r="AE104" i="15" s="1"/>
  <c r="AT21" i="15"/>
  <c r="AU21" i="15" s="1"/>
  <c r="AV21" i="15" s="1"/>
  <c r="AE21" i="15" s="1"/>
  <c r="AT10" i="15"/>
  <c r="AU10" i="15" s="1"/>
  <c r="AV10" i="15" s="1"/>
  <c r="AE10" i="15" s="1"/>
  <c r="AT66" i="15"/>
  <c r="AU66" i="15" s="1"/>
  <c r="AV66" i="15" s="1"/>
  <c r="AE66" i="15" s="1"/>
  <c r="AT69" i="15"/>
  <c r="AU69" i="15" s="1"/>
  <c r="AV69" i="15" s="1"/>
  <c r="AE69" i="15" s="1"/>
  <c r="AT67" i="15"/>
  <c r="AU67" i="15" s="1"/>
  <c r="AV67" i="15" s="1"/>
  <c r="AE67" i="15" s="1"/>
  <c r="AT56" i="15"/>
  <c r="AU56" i="15" s="1"/>
  <c r="AV56" i="15" s="1"/>
  <c r="AE56" i="15" s="1"/>
  <c r="AT126" i="15"/>
  <c r="AU126" i="15" s="1"/>
  <c r="AV126" i="15" s="1"/>
  <c r="AE126" i="15" s="1"/>
  <c r="AT12" i="15"/>
  <c r="AU12" i="15" s="1"/>
  <c r="AV12" i="15" s="1"/>
  <c r="AE12" i="15" s="1"/>
  <c r="AT134" i="15"/>
  <c r="AU134" i="15" s="1"/>
  <c r="AV134" i="15" s="1"/>
  <c r="AE134" i="15" s="1"/>
  <c r="AT40" i="15"/>
  <c r="AU40" i="15" s="1"/>
  <c r="AV40" i="15" s="1"/>
  <c r="AE40" i="15" s="1"/>
  <c r="AT49" i="15"/>
  <c r="AU49" i="15" s="1"/>
  <c r="AV49" i="15" s="1"/>
  <c r="AE49" i="15" s="1"/>
  <c r="AT112" i="15"/>
  <c r="AU112" i="15" s="1"/>
  <c r="AV112" i="15" s="1"/>
  <c r="AE112" i="15" s="1"/>
  <c r="AT80" i="15"/>
  <c r="AU80" i="15" s="1"/>
  <c r="AV80" i="15" s="1"/>
  <c r="AE80" i="15" s="1"/>
  <c r="AT64" i="15"/>
  <c r="AU64" i="15" s="1"/>
  <c r="AV64" i="15" s="1"/>
  <c r="AE64" i="15" s="1"/>
  <c r="AT60" i="15"/>
  <c r="AU60" i="15" s="1"/>
  <c r="AV60" i="15" s="1"/>
  <c r="AE60" i="15" s="1"/>
  <c r="AT18" i="15"/>
  <c r="AU18" i="15" s="1"/>
  <c r="AV18" i="15" s="1"/>
  <c r="AE18" i="15" s="1"/>
  <c r="AT42" i="15"/>
  <c r="AU42" i="15" s="1"/>
  <c r="AV42" i="15" s="1"/>
  <c r="AE42" i="15" s="1"/>
  <c r="AT33" i="15"/>
  <c r="AU33" i="15" s="1"/>
  <c r="AV33" i="15" s="1"/>
  <c r="AE33" i="15" s="1"/>
  <c r="AT140" i="15"/>
  <c r="AU140" i="15" s="1"/>
  <c r="AV140" i="15" s="1"/>
  <c r="AE140" i="15" s="1"/>
  <c r="AT138" i="15"/>
  <c r="AU138" i="15" s="1"/>
  <c r="AV138" i="15" s="1"/>
  <c r="AE138" i="15" s="1"/>
  <c r="AT99" i="15"/>
  <c r="AU99" i="15" s="1"/>
  <c r="AV99" i="15" s="1"/>
  <c r="AE99" i="15" s="1"/>
  <c r="AT127" i="15"/>
  <c r="AU127" i="15" s="1"/>
  <c r="AV127" i="15" s="1"/>
  <c r="AE127" i="15" s="1"/>
  <c r="AT125" i="15"/>
  <c r="AU125" i="15" s="1"/>
  <c r="AV125" i="15" s="1"/>
  <c r="AE125" i="15" s="1"/>
  <c r="AT130" i="15"/>
  <c r="AU130" i="15" s="1"/>
  <c r="AV130" i="15" s="1"/>
  <c r="AE130" i="15" s="1"/>
  <c r="AT23" i="15"/>
  <c r="AU23" i="15" s="1"/>
  <c r="AV23" i="15" s="1"/>
  <c r="AE23" i="15" s="1"/>
  <c r="AT131" i="15"/>
  <c r="AU131" i="15" s="1"/>
  <c r="AV131" i="15" s="1"/>
  <c r="AE131" i="15" s="1"/>
  <c r="AT87" i="15"/>
  <c r="AU87" i="15" s="1"/>
  <c r="AV87" i="15" s="1"/>
  <c r="AE87" i="15" s="1"/>
  <c r="AT103" i="15"/>
  <c r="AU103" i="15" s="1"/>
  <c r="AV103" i="15" s="1"/>
  <c r="AE103" i="15" s="1"/>
  <c r="AT76" i="15"/>
  <c r="AU76" i="15" s="1"/>
  <c r="AV76" i="15" s="1"/>
  <c r="AE76" i="15" s="1"/>
  <c r="AT9" i="15"/>
  <c r="AU9" i="15" s="1"/>
  <c r="AV9" i="15" s="1"/>
  <c r="AE9" i="15" s="1"/>
  <c r="AT59" i="15"/>
  <c r="AU59" i="15" s="1"/>
  <c r="AV59" i="15" s="1"/>
  <c r="AE59" i="15" s="1"/>
  <c r="AT32" i="15"/>
  <c r="AU32" i="15" s="1"/>
  <c r="AV32" i="15" s="1"/>
  <c r="AE32" i="15" s="1"/>
  <c r="AT8" i="15"/>
  <c r="AU8" i="15" s="1"/>
  <c r="AV8" i="15" s="1"/>
  <c r="AE8" i="15" s="1"/>
  <c r="AT25" i="15"/>
  <c r="AU25" i="15" s="1"/>
  <c r="AV25" i="15" s="1"/>
  <c r="AE25" i="15" s="1"/>
  <c r="AT50" i="15"/>
  <c r="AU50" i="15" s="1"/>
  <c r="AV50" i="15" s="1"/>
  <c r="AE50" i="15" s="1"/>
  <c r="AT34" i="15"/>
  <c r="AU34" i="15" s="1"/>
  <c r="AV34" i="15" s="1"/>
  <c r="AE34" i="15" s="1"/>
  <c r="AT28" i="15"/>
  <c r="AU28" i="15" s="1"/>
  <c r="AV28" i="15" s="1"/>
  <c r="AE28" i="15" s="1"/>
  <c r="AT13" i="15"/>
  <c r="AU13" i="15" s="1"/>
  <c r="AV13" i="15" s="1"/>
  <c r="AE13" i="15" s="1"/>
  <c r="AT15" i="15"/>
  <c r="AU15" i="15" s="1"/>
  <c r="AV15" i="15" s="1"/>
  <c r="AE15" i="15" s="1"/>
  <c r="AT20" i="15"/>
  <c r="AU20" i="15" s="1"/>
  <c r="AV20" i="15" s="1"/>
  <c r="AE20" i="15" s="1"/>
  <c r="AT78" i="15"/>
  <c r="AU78" i="15" s="1"/>
  <c r="AV78" i="15" s="1"/>
  <c r="AE78" i="15" s="1"/>
  <c r="AT71" i="15"/>
  <c r="AU71" i="15" s="1"/>
  <c r="AV71" i="15" s="1"/>
  <c r="AE71" i="15" s="1"/>
  <c r="AT63" i="15"/>
  <c r="AU63" i="15" s="1"/>
  <c r="AV63" i="15" s="1"/>
  <c r="AE63" i="15" s="1"/>
  <c r="AT5" i="15"/>
  <c r="AU5" i="15" s="1"/>
  <c r="AV5" i="15" s="1"/>
  <c r="AE5" i="15" s="1"/>
  <c r="AT98" i="15"/>
  <c r="AU98" i="15" s="1"/>
  <c r="AV98" i="15" s="1"/>
  <c r="AE98" i="15" s="1"/>
  <c r="AT22" i="15"/>
  <c r="AU22" i="15" s="1"/>
  <c r="AV22" i="15" s="1"/>
  <c r="AE22" i="15" s="1"/>
  <c r="AT105" i="15"/>
  <c r="AU105" i="15" s="1"/>
  <c r="AV105" i="15" s="1"/>
  <c r="AE105" i="15" s="1"/>
  <c r="AT77" i="15"/>
  <c r="AU77" i="15" s="1"/>
  <c r="AV77" i="15" s="1"/>
  <c r="AE77" i="15" s="1"/>
  <c r="AT11" i="15"/>
  <c r="AU11" i="15" s="1"/>
  <c r="AV11" i="15" s="1"/>
  <c r="AE11" i="15" s="1"/>
  <c r="AT96" i="15"/>
  <c r="AU96" i="15" s="1"/>
  <c r="AV96" i="15" s="1"/>
  <c r="AE96" i="15" s="1"/>
  <c r="AT24" i="15"/>
  <c r="AU24" i="15" s="1"/>
  <c r="AV24" i="15" s="1"/>
  <c r="AE24" i="15" s="1"/>
  <c r="AT101" i="15"/>
  <c r="AU101" i="15" s="1"/>
  <c r="AV101" i="15" s="1"/>
  <c r="AE101" i="15" s="1"/>
  <c r="AT133" i="15"/>
  <c r="AU133" i="15" s="1"/>
  <c r="AV133" i="15" s="1"/>
  <c r="AE133" i="15" s="1"/>
  <c r="AT137" i="15"/>
  <c r="AU137" i="15" s="1"/>
  <c r="AV137" i="15" s="1"/>
  <c r="AE137" i="15" s="1"/>
  <c r="AT129" i="15"/>
  <c r="AU129" i="15" s="1"/>
  <c r="AV129" i="15" s="1"/>
  <c r="AE129" i="15" s="1"/>
  <c r="AT118" i="15"/>
  <c r="AU118" i="15" s="1"/>
  <c r="AV118" i="15" s="1"/>
  <c r="AE118" i="15" s="1"/>
  <c r="AT14" i="15"/>
  <c r="AU14" i="15" s="1"/>
  <c r="AV14" i="15" s="1"/>
  <c r="AE14" i="15" s="1"/>
  <c r="AT19" i="15"/>
  <c r="AU19" i="15" s="1"/>
  <c r="AV19" i="15" s="1"/>
  <c r="AE19" i="15" s="1"/>
  <c r="AT57" i="15"/>
  <c r="AU57" i="15" s="1"/>
  <c r="AV57" i="15" s="1"/>
  <c r="AE57" i="15" s="1"/>
  <c r="AT61" i="15"/>
  <c r="AU61" i="15" s="1"/>
  <c r="AV61" i="15" s="1"/>
  <c r="AE61" i="15" s="1"/>
  <c r="AT115" i="15"/>
  <c r="AU115" i="15" s="1"/>
  <c r="AV115" i="15" s="1"/>
  <c r="AE115" i="15" s="1"/>
  <c r="AT132" i="15"/>
  <c r="AU132" i="15" s="1"/>
  <c r="AV132" i="15" s="1"/>
  <c r="AE132" i="15" s="1"/>
  <c r="AT72" i="15"/>
  <c r="AU72" i="15" s="1"/>
  <c r="AV72" i="15" s="1"/>
  <c r="AE72" i="15" s="1"/>
  <c r="AT116" i="15"/>
  <c r="AU116" i="15" s="1"/>
  <c r="AV116" i="15" s="1"/>
  <c r="AE116" i="15" s="1"/>
  <c r="AT54" i="15"/>
  <c r="AU54" i="15" s="1"/>
  <c r="AV54" i="15" s="1"/>
  <c r="AE54" i="15" s="1"/>
  <c r="AT75" i="15"/>
  <c r="AU75" i="15" s="1"/>
  <c r="AV75" i="15" s="1"/>
  <c r="AE75" i="15" s="1"/>
  <c r="AT58" i="15"/>
  <c r="AU58" i="15" s="1"/>
  <c r="AV58" i="15" s="1"/>
  <c r="AE58" i="15" s="1"/>
  <c r="AT55" i="15"/>
  <c r="AU55" i="15" s="1"/>
  <c r="AV55" i="15" s="1"/>
  <c r="AE55" i="15" s="1"/>
  <c r="AT136" i="15"/>
  <c r="AU136" i="15" s="1"/>
  <c r="AV136" i="15" s="1"/>
  <c r="AE136" i="15" s="1"/>
  <c r="AT119" i="15"/>
  <c r="AU119" i="15" s="1"/>
  <c r="AV119" i="15" s="1"/>
  <c r="AE119" i="15" s="1"/>
  <c r="AT16" i="15"/>
  <c r="AU16" i="15" s="1"/>
  <c r="AV16" i="15" s="1"/>
  <c r="AE16" i="15" s="1"/>
  <c r="AT17" i="15"/>
  <c r="AU17" i="15" s="1"/>
  <c r="AV17" i="15" s="1"/>
  <c r="AE17" i="15" s="1"/>
  <c r="AT73" i="15"/>
  <c r="AU73" i="15" s="1"/>
  <c r="AV73" i="15" s="1"/>
  <c r="AE73" i="15" s="1"/>
  <c r="AT81" i="15"/>
  <c r="AU81" i="15" s="1"/>
  <c r="AV81" i="15" s="1"/>
  <c r="AE81" i="15" s="1"/>
  <c r="AT79" i="15"/>
  <c r="AU79" i="15" s="1"/>
  <c r="AV79" i="15" s="1"/>
  <c r="AE79" i="15" s="1"/>
  <c r="AT74" i="15"/>
  <c r="AU74" i="15" s="1"/>
  <c r="AV74" i="15" s="1"/>
  <c r="AE74" i="15" s="1"/>
  <c r="AT84" i="15"/>
  <c r="AU84" i="15" s="1"/>
  <c r="AV84" i="15" s="1"/>
  <c r="AE84" i="15" s="1"/>
  <c r="AT52" i="15"/>
  <c r="AU52" i="15" s="1"/>
  <c r="AV52" i="15" s="1"/>
  <c r="AE52" i="15" s="1"/>
  <c r="AT123" i="15"/>
  <c r="AU123" i="15" s="1"/>
  <c r="AV123" i="15" s="1"/>
  <c r="AE123" i="15" s="1"/>
  <c r="AT97" i="15"/>
  <c r="AU97" i="15" s="1"/>
  <c r="AV97" i="15" s="1"/>
  <c r="AE97" i="15" s="1"/>
  <c r="AT107" i="15"/>
  <c r="AU107" i="15" s="1"/>
  <c r="AV107" i="15" s="1"/>
  <c r="AE107" i="15" s="1"/>
  <c r="AT121" i="15"/>
  <c r="AU121" i="15" s="1"/>
  <c r="AV121" i="15" s="1"/>
  <c r="AE121" i="15" s="1"/>
  <c r="AT95" i="15"/>
  <c r="AU95" i="15" s="1"/>
  <c r="AV95" i="15" s="1"/>
  <c r="AE95" i="15" s="1"/>
  <c r="AT120" i="15"/>
  <c r="AU120" i="15" s="1"/>
  <c r="AV120" i="15" s="1"/>
  <c r="AE120" i="15" s="1"/>
  <c r="AT94" i="15"/>
  <c r="AU94" i="15" s="1"/>
  <c r="AV94" i="15" s="1"/>
  <c r="AE94" i="15" s="1"/>
  <c r="AT117" i="15"/>
  <c r="AU117" i="15" s="1"/>
  <c r="AV117" i="15" s="1"/>
  <c r="AE117" i="15" s="1"/>
  <c r="AT6" i="15"/>
  <c r="AU6" i="15" s="1"/>
  <c r="AV6" i="15" s="1"/>
  <c r="AE6" i="15" s="1"/>
  <c r="AT122" i="15"/>
  <c r="AU122" i="15" s="1"/>
  <c r="AV122" i="15" s="1"/>
  <c r="AE122" i="15" s="1"/>
  <c r="AT29" i="15"/>
  <c r="AU29" i="15" s="1"/>
  <c r="AV29" i="15" s="1"/>
  <c r="AE29" i="15" s="1"/>
  <c r="AT27" i="15"/>
  <c r="AU27" i="15" s="1"/>
  <c r="AV27" i="15" s="1"/>
  <c r="AE27" i="15" s="1"/>
  <c r="AT100" i="15"/>
  <c r="AU100" i="15" s="1"/>
  <c r="AV100" i="15" s="1"/>
  <c r="AE100" i="15" s="1"/>
  <c r="AT7" i="15"/>
  <c r="AU7" i="15" s="1"/>
  <c r="AV7" i="15" s="1"/>
  <c r="AE7" i="15" s="1"/>
  <c r="AT53" i="15"/>
  <c r="AU53" i="15" s="1"/>
  <c r="AV53" i="15" s="1"/>
  <c r="AE53" i="15" s="1"/>
  <c r="AC86" i="15"/>
  <c r="AI86" i="15"/>
  <c r="AM86" i="15"/>
  <c r="AJ86" i="15"/>
  <c r="AR86" i="15"/>
  <c r="AL86" i="15"/>
  <c r="AG86" i="15"/>
  <c r="AK86" i="15"/>
  <c r="AQ86" i="15"/>
  <c r="AN86" i="15"/>
  <c r="AH86" i="15"/>
  <c r="AP86" i="15"/>
  <c r="AC85" i="15"/>
  <c r="AI85" i="15"/>
  <c r="AM85" i="15"/>
  <c r="AJ85" i="15"/>
  <c r="AR85" i="15"/>
  <c r="AL85" i="15"/>
  <c r="AG85" i="15"/>
  <c r="AK85" i="15"/>
  <c r="AQ85" i="15"/>
  <c r="AN85" i="15"/>
  <c r="AH85" i="15"/>
  <c r="AP85" i="15"/>
  <c r="AC89" i="15"/>
  <c r="AJ89" i="15"/>
  <c r="AN89" i="15"/>
  <c r="AR89" i="15"/>
  <c r="AK89" i="15"/>
  <c r="AM89" i="15"/>
  <c r="AH89" i="15"/>
  <c r="AL89" i="15"/>
  <c r="AP89" i="15"/>
  <c r="AG89" i="15"/>
  <c r="AI89" i="15"/>
  <c r="AQ89" i="15"/>
  <c r="AC92" i="15"/>
  <c r="AM92" i="15"/>
  <c r="AI92" i="15"/>
  <c r="AP92" i="15"/>
  <c r="AH92" i="15"/>
  <c r="AJ92" i="15"/>
  <c r="AQ92" i="15"/>
  <c r="AK92" i="15"/>
  <c r="AG92" i="15"/>
  <c r="AL92" i="15"/>
  <c r="AR92" i="15"/>
  <c r="AN92" i="15"/>
  <c r="AC91" i="15"/>
  <c r="AJ91" i="15"/>
  <c r="AN91" i="15"/>
  <c r="AR91" i="15"/>
  <c r="AM91" i="15"/>
  <c r="AG91" i="15"/>
  <c r="AH91" i="15"/>
  <c r="AL91" i="15"/>
  <c r="AP91" i="15"/>
  <c r="AI91" i="15"/>
  <c r="AQ91" i="15"/>
  <c r="AK91" i="15"/>
  <c r="AC69" i="15"/>
  <c r="AI69" i="15"/>
  <c r="AM69" i="15"/>
  <c r="AH69" i="15"/>
  <c r="AL69" i="15"/>
  <c r="AP69" i="15"/>
  <c r="AG69" i="15"/>
  <c r="AK69" i="15"/>
  <c r="AQ69" i="15"/>
  <c r="AJ69" i="15"/>
  <c r="AN69" i="15"/>
  <c r="AR69" i="15"/>
  <c r="AG68" i="15"/>
  <c r="AK68" i="15"/>
  <c r="AQ68" i="15"/>
  <c r="AJ68" i="15"/>
  <c r="AN68" i="15"/>
  <c r="AR68" i="15"/>
  <c r="AI68" i="15"/>
  <c r="AM68" i="15"/>
  <c r="AH68" i="15"/>
  <c r="AL68" i="15"/>
  <c r="AP68" i="15"/>
  <c r="AC67" i="15"/>
  <c r="AC63" i="15"/>
  <c r="AI62" i="15"/>
  <c r="AM62" i="15"/>
  <c r="AH62" i="15"/>
  <c r="AP62" i="15"/>
  <c r="AR62" i="15"/>
  <c r="AG62" i="15"/>
  <c r="AK62" i="15"/>
  <c r="AQ62" i="15"/>
  <c r="AL62" i="15"/>
  <c r="AJ62" i="15"/>
  <c r="AN62" i="15"/>
  <c r="AC125" i="15"/>
  <c r="AJ125" i="15"/>
  <c r="AN125" i="15"/>
  <c r="AR125" i="15"/>
  <c r="AI125" i="15"/>
  <c r="AM125" i="15"/>
  <c r="AH125" i="15"/>
  <c r="AL125" i="15"/>
  <c r="AP125" i="15"/>
  <c r="AG125" i="15"/>
  <c r="AK125" i="15"/>
  <c r="AQ125" i="15"/>
  <c r="AG126" i="15"/>
  <c r="AK126" i="15"/>
  <c r="AQ126" i="15"/>
  <c r="AJ126" i="15"/>
  <c r="AN126" i="15"/>
  <c r="AR126" i="15"/>
  <c r="AI126" i="15"/>
  <c r="AM126" i="15"/>
  <c r="AH126" i="15"/>
  <c r="AL126" i="15"/>
  <c r="AP126" i="15"/>
  <c r="AH63" i="15"/>
  <c r="AL63" i="15"/>
  <c r="AP63" i="15"/>
  <c r="AI63" i="15"/>
  <c r="AQ63" i="15"/>
  <c r="AK63" i="15"/>
  <c r="AC62" i="15"/>
  <c r="AJ63" i="15"/>
  <c r="AN63" i="15"/>
  <c r="AR63" i="15"/>
  <c r="AM63" i="15"/>
  <c r="AG63" i="15"/>
  <c r="AI67" i="15"/>
  <c r="AM67" i="15"/>
  <c r="AC68" i="15"/>
  <c r="AL67" i="15"/>
  <c r="AJ67" i="15"/>
  <c r="AN67" i="15"/>
  <c r="AG67" i="15"/>
  <c r="AK67" i="15"/>
  <c r="AQ67" i="15"/>
  <c r="AH67" i="15"/>
  <c r="AP67" i="15"/>
  <c r="AR67" i="15"/>
  <c r="AG36" i="15"/>
  <c r="AK36" i="15"/>
  <c r="AQ36" i="15"/>
  <c r="AN36" i="15"/>
  <c r="AH36" i="15"/>
  <c r="AL36" i="15"/>
  <c r="AC36" i="15"/>
  <c r="AI36" i="15"/>
  <c r="AM36" i="15"/>
  <c r="AJ36" i="15"/>
  <c r="AR36" i="15"/>
  <c r="AP36" i="15"/>
  <c r="AI49" i="15"/>
  <c r="AM49" i="15"/>
  <c r="AC49" i="15"/>
  <c r="AN49" i="15"/>
  <c r="AH49" i="15"/>
  <c r="AL49" i="15"/>
  <c r="AG49" i="15"/>
  <c r="AK49" i="15"/>
  <c r="AQ49" i="15"/>
  <c r="AJ49" i="15"/>
  <c r="AR49" i="15"/>
  <c r="AP49" i="15"/>
  <c r="AG39" i="15"/>
  <c r="AC39" i="15"/>
  <c r="AK39" i="15"/>
  <c r="AQ39" i="15"/>
  <c r="AN39" i="15"/>
  <c r="AL39" i="15"/>
  <c r="AP39" i="15"/>
  <c r="AI39" i="15"/>
  <c r="AM39" i="15"/>
  <c r="AJ39" i="15"/>
  <c r="AR39" i="15"/>
  <c r="AH39" i="15"/>
  <c r="AI50" i="15"/>
  <c r="AM50" i="15"/>
  <c r="AC50" i="15"/>
  <c r="AL50" i="15"/>
  <c r="AJ50" i="15"/>
  <c r="AN50" i="15"/>
  <c r="AG50" i="15"/>
  <c r="AK50" i="15"/>
  <c r="AQ50" i="15"/>
  <c r="AH50" i="15"/>
  <c r="AP50" i="15"/>
  <c r="AR50" i="15"/>
  <c r="AH35" i="15"/>
  <c r="AL35" i="15"/>
  <c r="AP35" i="15"/>
  <c r="AI35" i="15"/>
  <c r="AQ35" i="15"/>
  <c r="AK35" i="15"/>
  <c r="AC35" i="15"/>
  <c r="AJ35" i="15"/>
  <c r="AN35" i="15"/>
  <c r="AR35" i="15"/>
  <c r="AM35" i="15"/>
  <c r="AG35" i="15"/>
  <c r="AI45" i="15"/>
  <c r="AM45" i="15"/>
  <c r="AJ45" i="15"/>
  <c r="AR45" i="15"/>
  <c r="AL45" i="15"/>
  <c r="AP45" i="15"/>
  <c r="AG45" i="15"/>
  <c r="AK45" i="15"/>
  <c r="AQ45" i="15"/>
  <c r="AN45" i="15"/>
  <c r="AC45" i="15"/>
  <c r="AH45" i="15"/>
  <c r="AG46" i="15"/>
  <c r="AK46" i="15"/>
  <c r="AQ46" i="15"/>
  <c r="AL46" i="15"/>
  <c r="AN46" i="15"/>
  <c r="AR46" i="15"/>
  <c r="AC46" i="15"/>
  <c r="AI46" i="15"/>
  <c r="AM46" i="15"/>
  <c r="AH46" i="15"/>
  <c r="AP46" i="15"/>
  <c r="AJ46" i="15"/>
  <c r="AI47" i="15"/>
  <c r="AM47" i="15"/>
  <c r="AC47" i="15"/>
  <c r="AN47" i="15"/>
  <c r="AH47" i="15"/>
  <c r="AL47" i="15"/>
  <c r="AG47" i="15"/>
  <c r="AK47" i="15"/>
  <c r="AQ47" i="15"/>
  <c r="AJ47" i="15"/>
  <c r="AR47" i="15"/>
  <c r="AP47" i="15"/>
  <c r="AG112" i="15"/>
  <c r="AK112" i="15"/>
  <c r="AQ112" i="15"/>
  <c r="AL112" i="15"/>
  <c r="AJ112" i="15"/>
  <c r="AN112" i="15"/>
  <c r="AC112" i="15"/>
  <c r="AI112" i="15"/>
  <c r="AM112" i="15"/>
  <c r="AH112" i="15"/>
  <c r="AP112" i="15"/>
  <c r="AR112" i="15"/>
  <c r="AH106" i="15"/>
  <c r="AL106" i="15"/>
  <c r="AP106" i="15"/>
  <c r="AI106" i="15"/>
  <c r="AQ106" i="15"/>
  <c r="AK106" i="15"/>
  <c r="AC106" i="15"/>
  <c r="AJ106" i="15"/>
  <c r="AN106" i="15"/>
  <c r="AR106" i="15"/>
  <c r="AM106" i="15"/>
  <c r="AG106" i="15"/>
  <c r="AI113" i="15"/>
  <c r="AM113" i="15"/>
  <c r="AJ113" i="15"/>
  <c r="AR113" i="15"/>
  <c r="AL113" i="15"/>
  <c r="AH113" i="15"/>
  <c r="AG113" i="15"/>
  <c r="AK113" i="15"/>
  <c r="AQ113" i="15"/>
  <c r="AN113" i="15"/>
  <c r="AC113" i="15"/>
  <c r="AP113" i="15"/>
  <c r="AI66" i="15"/>
  <c r="AM66" i="15"/>
  <c r="AH66" i="15"/>
  <c r="AP66" i="15"/>
  <c r="AN66" i="15"/>
  <c r="AJ66" i="15"/>
  <c r="AG66" i="15"/>
  <c r="AK66" i="15"/>
  <c r="AQ66" i="15"/>
  <c r="AL66" i="15"/>
  <c r="AC65" i="15"/>
  <c r="AR66" i="15"/>
  <c r="AI44" i="15"/>
  <c r="AM44" i="15"/>
  <c r="AJ44" i="15"/>
  <c r="AR44" i="15"/>
  <c r="AH44" i="15"/>
  <c r="AL44" i="15"/>
  <c r="AG44" i="15"/>
  <c r="AK44" i="15"/>
  <c r="AQ44" i="15"/>
  <c r="AN44" i="15"/>
  <c r="AC44" i="15"/>
  <c r="AP44" i="15"/>
  <c r="AI48" i="15"/>
  <c r="AM48" i="15"/>
  <c r="AH48" i="15"/>
  <c r="AP48" i="15"/>
  <c r="AR48" i="15"/>
  <c r="AN48" i="15"/>
  <c r="AG48" i="15"/>
  <c r="AK48" i="15"/>
  <c r="AQ48" i="15"/>
  <c r="AL48" i="15"/>
  <c r="AJ48" i="15"/>
  <c r="AC48" i="15"/>
  <c r="AH102" i="15"/>
  <c r="AL102" i="15"/>
  <c r="AP102" i="15"/>
  <c r="AI102" i="15"/>
  <c r="AQ102" i="15"/>
  <c r="AK102" i="15"/>
  <c r="AC102" i="15"/>
  <c r="AJ102" i="15"/>
  <c r="AN102" i="15"/>
  <c r="AR102" i="15"/>
  <c r="AM102" i="15"/>
  <c r="AG102" i="15"/>
  <c r="AI111" i="15"/>
  <c r="AM111" i="15"/>
  <c r="AC111" i="15"/>
  <c r="AN111" i="15"/>
  <c r="AH111" i="15"/>
  <c r="AG111" i="15"/>
  <c r="AK111" i="15"/>
  <c r="AQ111" i="15"/>
  <c r="AJ111" i="15"/>
  <c r="AR111" i="15"/>
  <c r="AP111" i="15"/>
  <c r="AL111" i="15"/>
  <c r="AC7" i="15"/>
  <c r="AP6" i="15"/>
  <c r="AL6" i="15"/>
  <c r="AH6" i="15"/>
  <c r="AM6" i="15"/>
  <c r="AI6" i="15"/>
  <c r="AR6" i="15"/>
  <c r="AN6" i="15"/>
  <c r="AJ6" i="15"/>
  <c r="AQ6" i="15"/>
  <c r="AK6" i="15"/>
  <c r="AG6" i="15"/>
  <c r="AC10" i="15"/>
  <c r="AJ11" i="15"/>
  <c r="AN11" i="15"/>
  <c r="AR11" i="15"/>
  <c r="AK11" i="15"/>
  <c r="AQ11" i="15"/>
  <c r="AH11" i="15"/>
  <c r="AL11" i="15"/>
  <c r="AP11" i="15"/>
  <c r="AG11" i="15"/>
  <c r="AI11" i="15"/>
  <c r="AM11" i="15"/>
  <c r="AC30" i="15"/>
  <c r="AI30" i="15"/>
  <c r="AM30" i="15"/>
  <c r="AH30" i="15"/>
  <c r="AP30" i="15"/>
  <c r="AR30" i="15"/>
  <c r="AG30" i="15"/>
  <c r="AK30" i="15"/>
  <c r="AQ30" i="15"/>
  <c r="AL30" i="15"/>
  <c r="AJ30" i="15"/>
  <c r="AN30" i="15"/>
  <c r="AC12" i="15"/>
  <c r="AI12" i="15"/>
  <c r="AM12" i="15"/>
  <c r="AH12" i="15"/>
  <c r="AP12" i="15"/>
  <c r="AR12" i="15"/>
  <c r="AG12" i="15"/>
  <c r="AK12" i="15"/>
  <c r="AQ12" i="15"/>
  <c r="AL12" i="15"/>
  <c r="AN12" i="15"/>
  <c r="AJ12" i="15"/>
  <c r="AC22" i="15"/>
  <c r="AJ22" i="15"/>
  <c r="AN22" i="15"/>
  <c r="AR22" i="15"/>
  <c r="AM22" i="15"/>
  <c r="AG22" i="15"/>
  <c r="AH22" i="15"/>
  <c r="AL22" i="15"/>
  <c r="AP22" i="15"/>
  <c r="AI22" i="15"/>
  <c r="AQ22" i="15"/>
  <c r="AK22" i="15"/>
  <c r="AC32" i="15"/>
  <c r="AJ32" i="15"/>
  <c r="AN32" i="15"/>
  <c r="AR32" i="15"/>
  <c r="AM32" i="15"/>
  <c r="AG32" i="15"/>
  <c r="AH32" i="15"/>
  <c r="AL32" i="15"/>
  <c r="AP32" i="15"/>
  <c r="AI32" i="15"/>
  <c r="AQ32" i="15"/>
  <c r="AK32" i="15"/>
  <c r="AC18" i="15"/>
  <c r="AJ18" i="15"/>
  <c r="AN18" i="15"/>
  <c r="AR18" i="15"/>
  <c r="AM18" i="15"/>
  <c r="AK18" i="15"/>
  <c r="AH18" i="15"/>
  <c r="AL18" i="15"/>
  <c r="AP18" i="15"/>
  <c r="AI18" i="15"/>
  <c r="AQ18" i="15"/>
  <c r="AG18" i="15"/>
  <c r="AC41" i="15"/>
  <c r="AJ41" i="15"/>
  <c r="AN41" i="15"/>
  <c r="AR41" i="15"/>
  <c r="AK41" i="15"/>
  <c r="AI41" i="15"/>
  <c r="AH41" i="15"/>
  <c r="AL41" i="15"/>
  <c r="AP41" i="15"/>
  <c r="AG41" i="15"/>
  <c r="AM41" i="15"/>
  <c r="AQ41" i="15"/>
  <c r="AC14" i="15"/>
  <c r="AJ13" i="15"/>
  <c r="AN13" i="15"/>
  <c r="AR13" i="15"/>
  <c r="AM13" i="15"/>
  <c r="AK13" i="15"/>
  <c r="AH13" i="15"/>
  <c r="AL13" i="15"/>
  <c r="AP13" i="15"/>
  <c r="AI13" i="15"/>
  <c r="AQ13" i="15"/>
  <c r="AG13" i="15"/>
  <c r="AC8" i="15"/>
  <c r="AJ8" i="15"/>
  <c r="AN8" i="15"/>
  <c r="AR8" i="15"/>
  <c r="AM8" i="15"/>
  <c r="AG8" i="15"/>
  <c r="AH8" i="15"/>
  <c r="AL8" i="15"/>
  <c r="AP8" i="15"/>
  <c r="AI8" i="15"/>
  <c r="AQ8" i="15"/>
  <c r="AK8" i="15"/>
  <c r="AC21" i="15"/>
  <c r="AI21" i="15"/>
  <c r="AM21" i="15"/>
  <c r="AJ21" i="15"/>
  <c r="AR21" i="15"/>
  <c r="AP21" i="15"/>
  <c r="AG21" i="15"/>
  <c r="AK21" i="15"/>
  <c r="AQ21" i="15"/>
  <c r="AN21" i="15"/>
  <c r="AL21" i="15"/>
  <c r="AH21" i="15"/>
  <c r="AC42" i="15"/>
  <c r="AI42" i="15"/>
  <c r="AM42" i="15"/>
  <c r="AJ42" i="15"/>
  <c r="AR42" i="15"/>
  <c r="AP42" i="15"/>
  <c r="AG42" i="15"/>
  <c r="AK42" i="15"/>
  <c r="AQ42" i="15"/>
  <c r="AN42" i="15"/>
  <c r="AH42" i="15"/>
  <c r="AL42" i="15"/>
  <c r="AC20" i="15"/>
  <c r="AJ20" i="15"/>
  <c r="AN20" i="15"/>
  <c r="AR20" i="15"/>
  <c r="AK20" i="15"/>
  <c r="AQ20" i="15"/>
  <c r="AH20" i="15"/>
  <c r="AL20" i="15"/>
  <c r="AP20" i="15"/>
  <c r="AG20" i="15"/>
  <c r="AI20" i="15"/>
  <c r="AM20" i="15"/>
  <c r="AC25" i="15"/>
  <c r="AI25" i="15"/>
  <c r="AM25" i="15"/>
  <c r="AJ25" i="15"/>
  <c r="AR25" i="15"/>
  <c r="AP25" i="15"/>
  <c r="AG25" i="15"/>
  <c r="AK25" i="15"/>
  <c r="AQ25" i="15"/>
  <c r="AN25" i="15"/>
  <c r="AH25" i="15"/>
  <c r="AL25" i="15"/>
  <c r="AC29" i="15"/>
  <c r="AJ29" i="15"/>
  <c r="AN29" i="15"/>
  <c r="AR29" i="15"/>
  <c r="AK29" i="15"/>
  <c r="AQ29" i="15"/>
  <c r="AH29" i="15"/>
  <c r="AL29" i="15"/>
  <c r="AP29" i="15"/>
  <c r="AG29" i="15"/>
  <c r="AI29" i="15"/>
  <c r="AM29" i="15"/>
  <c r="AC31" i="15"/>
  <c r="AI31" i="15"/>
  <c r="AM31" i="15"/>
  <c r="AJ31" i="15"/>
  <c r="AR31" i="15"/>
  <c r="AH31" i="15"/>
  <c r="AG31" i="15"/>
  <c r="AK31" i="15"/>
  <c r="AQ31" i="15"/>
  <c r="AN31" i="15"/>
  <c r="AL31" i="15"/>
  <c r="AP31" i="15"/>
  <c r="AC34" i="15"/>
  <c r="AJ34" i="15"/>
  <c r="AN34" i="15"/>
  <c r="AR34" i="15"/>
  <c r="AK34" i="15"/>
  <c r="AQ34" i="15"/>
  <c r="AH34" i="15"/>
  <c r="AL34" i="15"/>
  <c r="AP34" i="15"/>
  <c r="AG34" i="15"/>
  <c r="AI34" i="15"/>
  <c r="AM34" i="15"/>
  <c r="AC52" i="15"/>
  <c r="AJ52" i="15"/>
  <c r="AN52" i="15"/>
  <c r="AR52" i="15"/>
  <c r="AK52" i="15"/>
  <c r="AQ52" i="15"/>
  <c r="AH52" i="15"/>
  <c r="AL52" i="15"/>
  <c r="AP52" i="15"/>
  <c r="AG52" i="15"/>
  <c r="AI52" i="15"/>
  <c r="AM52" i="15"/>
  <c r="AC61" i="15"/>
  <c r="AI61" i="15"/>
  <c r="AM61" i="15"/>
  <c r="AJ61" i="15"/>
  <c r="AR61" i="15"/>
  <c r="AH61" i="15"/>
  <c r="AG61" i="15"/>
  <c r="AK61" i="15"/>
  <c r="AQ61" i="15"/>
  <c r="AN61" i="15"/>
  <c r="AL61" i="15"/>
  <c r="AP61" i="15"/>
  <c r="AC64" i="15"/>
  <c r="AJ64" i="15"/>
  <c r="AN64" i="15"/>
  <c r="AR64" i="15"/>
  <c r="AK64" i="15"/>
  <c r="AI64" i="15"/>
  <c r="AH64" i="15"/>
  <c r="AL64" i="15"/>
  <c r="AP64" i="15"/>
  <c r="AG64" i="15"/>
  <c r="AM64" i="15"/>
  <c r="AQ64" i="15"/>
  <c r="AC59" i="15"/>
  <c r="AJ59" i="15"/>
  <c r="AN59" i="15"/>
  <c r="AR59" i="15"/>
  <c r="AM59" i="15"/>
  <c r="AK59" i="15"/>
  <c r="AH59" i="15"/>
  <c r="AL59" i="15"/>
  <c r="AP59" i="15"/>
  <c r="AI59" i="15"/>
  <c r="AQ59" i="15"/>
  <c r="AG59" i="15"/>
  <c r="AC60" i="15"/>
  <c r="AJ60" i="15"/>
  <c r="AN60" i="15"/>
  <c r="AR60" i="15"/>
  <c r="AK60" i="15"/>
  <c r="AQ60" i="15"/>
  <c r="AH60" i="15"/>
  <c r="AL60" i="15"/>
  <c r="AP60" i="15"/>
  <c r="AG60" i="15"/>
  <c r="AI60" i="15"/>
  <c r="AM60" i="15"/>
  <c r="AC77" i="15"/>
  <c r="AI77" i="15"/>
  <c r="AM77" i="15"/>
  <c r="AH77" i="15"/>
  <c r="AP77" i="15"/>
  <c r="AR77" i="15"/>
  <c r="AG77" i="15"/>
  <c r="AK77" i="15"/>
  <c r="AQ77" i="15"/>
  <c r="AL77" i="15"/>
  <c r="AJ77" i="15"/>
  <c r="AN77" i="15"/>
  <c r="AC73" i="15"/>
  <c r="AI73" i="15"/>
  <c r="AM73" i="15"/>
  <c r="AH73" i="15"/>
  <c r="AP73" i="15"/>
  <c r="AJ73" i="15"/>
  <c r="AG73" i="15"/>
  <c r="AK73" i="15"/>
  <c r="AQ73" i="15"/>
  <c r="AL73" i="15"/>
  <c r="AN73" i="15"/>
  <c r="AR73" i="15"/>
  <c r="AC80" i="15"/>
  <c r="AI80" i="15"/>
  <c r="AM80" i="15"/>
  <c r="AJ80" i="15"/>
  <c r="AR80" i="15"/>
  <c r="AP80" i="15"/>
  <c r="AG80" i="15"/>
  <c r="AQ80" i="15"/>
  <c r="AH80" i="15"/>
  <c r="AK80" i="15"/>
  <c r="AN80" i="15"/>
  <c r="AL80" i="15"/>
  <c r="AC87" i="15"/>
  <c r="AJ87" i="15"/>
  <c r="AN87" i="15"/>
  <c r="AR87" i="15"/>
  <c r="AK87" i="15"/>
  <c r="AM87" i="15"/>
  <c r="AH87" i="15"/>
  <c r="AP87" i="15"/>
  <c r="AI87" i="15"/>
  <c r="AL87" i="15"/>
  <c r="AG87" i="15"/>
  <c r="AQ87" i="15"/>
  <c r="AC83" i="15"/>
  <c r="AI83" i="15"/>
  <c r="AM83" i="15"/>
  <c r="AH83" i="15"/>
  <c r="AP83" i="15"/>
  <c r="AN83" i="15"/>
  <c r="AG83" i="15"/>
  <c r="AQ83" i="15"/>
  <c r="AJ83" i="15"/>
  <c r="AK83" i="15"/>
  <c r="AL83" i="15"/>
  <c r="AR83" i="15"/>
  <c r="AC90" i="15"/>
  <c r="AI90" i="15"/>
  <c r="AM90" i="15"/>
  <c r="AH90" i="15"/>
  <c r="AP90" i="15"/>
  <c r="AN90" i="15"/>
  <c r="AG90" i="15"/>
  <c r="AQ90" i="15"/>
  <c r="AJ90" i="15"/>
  <c r="AK90" i="15"/>
  <c r="AL90" i="15"/>
  <c r="AR90" i="15"/>
  <c r="AO69" i="15"/>
  <c r="AF69" i="15"/>
  <c r="AC84" i="15"/>
  <c r="AJ84" i="15"/>
  <c r="AN84" i="15"/>
  <c r="AR84" i="15"/>
  <c r="AM84" i="15"/>
  <c r="AG84" i="15"/>
  <c r="AH84" i="15"/>
  <c r="AL84" i="15"/>
  <c r="AP84" i="15"/>
  <c r="AI84" i="15"/>
  <c r="AQ84" i="15"/>
  <c r="AK84" i="15"/>
  <c r="AC76" i="15"/>
  <c r="AJ76" i="15"/>
  <c r="AN76" i="15"/>
  <c r="AR76" i="15"/>
  <c r="AM76" i="15"/>
  <c r="AG76" i="15"/>
  <c r="AH76" i="15"/>
  <c r="AL76" i="15"/>
  <c r="AP76" i="15"/>
  <c r="AI76" i="15"/>
  <c r="AQ76" i="15"/>
  <c r="AK76" i="15"/>
  <c r="AC93" i="15"/>
  <c r="AJ93" i="15"/>
  <c r="AN93" i="15"/>
  <c r="AR93" i="15"/>
  <c r="AK93" i="15"/>
  <c r="AM93" i="15"/>
  <c r="AH93" i="15"/>
  <c r="AL93" i="15"/>
  <c r="AP93" i="15"/>
  <c r="AG93" i="15"/>
  <c r="AI93" i="15"/>
  <c r="AQ93" i="15"/>
  <c r="AC96" i="15"/>
  <c r="AJ96" i="15"/>
  <c r="AN96" i="15"/>
  <c r="AR96" i="15"/>
  <c r="AK96" i="15"/>
  <c r="AM96" i="15"/>
  <c r="AH96" i="15"/>
  <c r="AL96" i="15"/>
  <c r="AP96" i="15"/>
  <c r="AG96" i="15"/>
  <c r="AI96" i="15"/>
  <c r="AQ96" i="15"/>
  <c r="AC117" i="15"/>
  <c r="AJ117" i="15"/>
  <c r="AN117" i="15"/>
  <c r="AR117" i="15"/>
  <c r="AI117" i="15"/>
  <c r="AM117" i="15"/>
  <c r="AH117" i="15"/>
  <c r="AL117" i="15"/>
  <c r="AP117" i="15"/>
  <c r="AG117" i="15"/>
  <c r="AK117" i="15"/>
  <c r="AQ117" i="15"/>
  <c r="AC97" i="15"/>
  <c r="AI97" i="15"/>
  <c r="AM97" i="15"/>
  <c r="AJ97" i="15"/>
  <c r="AR97" i="15"/>
  <c r="AL97" i="15"/>
  <c r="AG97" i="15"/>
  <c r="AK97" i="15"/>
  <c r="AQ97" i="15"/>
  <c r="AN97" i="15"/>
  <c r="AH97" i="15"/>
  <c r="AP97" i="15"/>
  <c r="AC94" i="15"/>
  <c r="AI94" i="15"/>
  <c r="AM94" i="15"/>
  <c r="AH94" i="15"/>
  <c r="AP94" i="15"/>
  <c r="AN94" i="15"/>
  <c r="AG94" i="15"/>
  <c r="AK94" i="15"/>
  <c r="AQ94" i="15"/>
  <c r="AL94" i="15"/>
  <c r="AJ94" i="15"/>
  <c r="AR94" i="15"/>
  <c r="AC104" i="15"/>
  <c r="AJ104" i="15"/>
  <c r="AN104" i="15"/>
  <c r="AR104" i="15"/>
  <c r="AK104" i="15"/>
  <c r="AM104" i="15"/>
  <c r="AH104" i="15"/>
  <c r="AL104" i="15"/>
  <c r="AP104" i="15"/>
  <c r="AG104" i="15"/>
  <c r="AI104" i="15"/>
  <c r="AQ104" i="15"/>
  <c r="AC99" i="15"/>
  <c r="AI99" i="15"/>
  <c r="AM99" i="15"/>
  <c r="AJ99" i="15"/>
  <c r="AR99" i="15"/>
  <c r="AL99" i="15"/>
  <c r="AG99" i="15"/>
  <c r="AK99" i="15"/>
  <c r="AQ99" i="15"/>
  <c r="AN99" i="15"/>
  <c r="AH99" i="15"/>
  <c r="AP99" i="15"/>
  <c r="AC105" i="15"/>
  <c r="AI105" i="15"/>
  <c r="AM105" i="15"/>
  <c r="AJ105" i="15"/>
  <c r="AR105" i="15"/>
  <c r="AL105" i="15"/>
  <c r="AG105" i="15"/>
  <c r="AK105" i="15"/>
  <c r="AQ105" i="15"/>
  <c r="AN105" i="15"/>
  <c r="AH105" i="15"/>
  <c r="AP105" i="15"/>
  <c r="AC115" i="15"/>
  <c r="AJ115" i="15"/>
  <c r="AN115" i="15"/>
  <c r="AR115" i="15"/>
  <c r="AI115" i="15"/>
  <c r="AM115" i="15"/>
  <c r="AH115" i="15"/>
  <c r="AL115" i="15"/>
  <c r="AP115" i="15"/>
  <c r="AG115" i="15"/>
  <c r="AK115" i="15"/>
  <c r="AQ115" i="15"/>
  <c r="AC121" i="15"/>
  <c r="AJ121" i="15"/>
  <c r="AN121" i="15"/>
  <c r="AR121" i="15"/>
  <c r="AI121" i="15"/>
  <c r="AM121" i="15"/>
  <c r="AH121" i="15"/>
  <c r="AL121" i="15"/>
  <c r="AP121" i="15"/>
  <c r="AG121" i="15"/>
  <c r="AK121" i="15"/>
  <c r="AQ121" i="15"/>
  <c r="AC122" i="15"/>
  <c r="AJ123" i="15"/>
  <c r="AN123" i="15"/>
  <c r="AR123" i="15"/>
  <c r="AI123" i="15"/>
  <c r="AM123" i="15"/>
  <c r="AH123" i="15"/>
  <c r="AL123" i="15"/>
  <c r="AP123" i="15"/>
  <c r="AG123" i="15"/>
  <c r="AK123" i="15"/>
  <c r="AQ123" i="15"/>
  <c r="AC120" i="15"/>
  <c r="AI120" i="15"/>
  <c r="AM120" i="15"/>
  <c r="AH120" i="15"/>
  <c r="AL120" i="15"/>
  <c r="AP120" i="15"/>
  <c r="AG120" i="15"/>
  <c r="AK120" i="15"/>
  <c r="AQ120" i="15"/>
  <c r="AJ120" i="15"/>
  <c r="AN120" i="15"/>
  <c r="AR120" i="15"/>
  <c r="AC119" i="15"/>
  <c r="AJ119" i="15"/>
  <c r="AN119" i="15"/>
  <c r="AR119" i="15"/>
  <c r="AI119" i="15"/>
  <c r="AM119" i="15"/>
  <c r="AH119" i="15"/>
  <c r="AL119" i="15"/>
  <c r="AP119" i="15"/>
  <c r="AG119" i="15"/>
  <c r="AK119" i="15"/>
  <c r="AQ119" i="15"/>
  <c r="AC130" i="15"/>
  <c r="AJ129" i="15"/>
  <c r="AN129" i="15"/>
  <c r="AR129" i="15"/>
  <c r="AI129" i="15"/>
  <c r="AM129" i="15"/>
  <c r="AH129" i="15"/>
  <c r="AL129" i="15"/>
  <c r="AP129" i="15"/>
  <c r="AG129" i="15"/>
  <c r="AK129" i="15"/>
  <c r="AQ129" i="15"/>
  <c r="AC137" i="15"/>
  <c r="AJ137" i="15"/>
  <c r="AN137" i="15"/>
  <c r="AI137" i="15"/>
  <c r="AM137" i="15"/>
  <c r="AH137" i="15"/>
  <c r="AL137" i="15"/>
  <c r="AG137" i="15"/>
  <c r="AK137" i="15"/>
  <c r="AH135" i="15"/>
  <c r="AL135" i="15"/>
  <c r="AP135" i="15"/>
  <c r="AG135" i="15"/>
  <c r="AK135" i="15"/>
  <c r="AQ135" i="15"/>
  <c r="AC135" i="15"/>
  <c r="AJ135" i="15"/>
  <c r="AN135" i="15"/>
  <c r="AR135" i="15"/>
  <c r="AI135" i="15"/>
  <c r="AM135" i="15"/>
  <c r="AH131" i="15"/>
  <c r="AL131" i="15"/>
  <c r="AP131" i="15"/>
  <c r="AG131" i="15"/>
  <c r="AK131" i="15"/>
  <c r="AQ131" i="15"/>
  <c r="AC131" i="15"/>
  <c r="AJ131" i="15"/>
  <c r="AN131" i="15"/>
  <c r="AR131" i="15"/>
  <c r="AI131" i="15"/>
  <c r="AM131" i="15"/>
  <c r="AH15" i="15"/>
  <c r="AL15" i="15"/>
  <c r="AP15" i="15"/>
  <c r="AI15" i="15"/>
  <c r="AQ15" i="15"/>
  <c r="AK15" i="15"/>
  <c r="AC16" i="15"/>
  <c r="AJ15" i="15"/>
  <c r="AN15" i="15"/>
  <c r="AR15" i="15"/>
  <c r="AM15" i="15"/>
  <c r="AG15" i="15"/>
  <c r="AI7" i="15"/>
  <c r="AM7" i="15"/>
  <c r="AJ7" i="15"/>
  <c r="AR7" i="15"/>
  <c r="AC5" i="15"/>
  <c r="AH7" i="15"/>
  <c r="AG7" i="15"/>
  <c r="AK7" i="15"/>
  <c r="AQ7" i="15"/>
  <c r="AN7" i="15"/>
  <c r="AL7" i="15"/>
  <c r="AP7" i="15"/>
  <c r="AI5" i="15"/>
  <c r="AM5" i="15"/>
  <c r="AC6" i="15"/>
  <c r="AL5" i="15"/>
  <c r="AJ5" i="15"/>
  <c r="AN5" i="15"/>
  <c r="AG5" i="15"/>
  <c r="AK5" i="15"/>
  <c r="AQ5" i="15"/>
  <c r="AH5" i="15"/>
  <c r="AP5" i="15"/>
  <c r="AR5" i="15"/>
  <c r="AJ9" i="15"/>
  <c r="AN9" i="15"/>
  <c r="AR9" i="15"/>
  <c r="AG9" i="15"/>
  <c r="AM9" i="15"/>
  <c r="AQ9" i="15"/>
  <c r="AH9" i="15"/>
  <c r="AL9" i="15"/>
  <c r="AP9" i="15"/>
  <c r="AC9" i="15"/>
  <c r="AK9" i="15"/>
  <c r="AI9" i="15"/>
  <c r="AI10" i="15"/>
  <c r="AM10" i="15"/>
  <c r="AC11" i="15"/>
  <c r="AN10" i="15"/>
  <c r="AH10" i="15"/>
  <c r="AL10" i="15"/>
  <c r="AG10" i="15"/>
  <c r="AK10" i="15"/>
  <c r="AQ10" i="15"/>
  <c r="AJ10" i="15"/>
  <c r="AR10" i="15"/>
  <c r="AP10" i="15"/>
  <c r="AI14" i="15"/>
  <c r="AM14" i="15"/>
  <c r="AC13" i="15"/>
  <c r="AN14" i="15"/>
  <c r="AL14" i="15"/>
  <c r="AP14" i="15"/>
  <c r="AG14" i="15"/>
  <c r="AK14" i="15"/>
  <c r="AQ14" i="15"/>
  <c r="AJ14" i="15"/>
  <c r="AR14" i="15"/>
  <c r="AH14" i="15"/>
  <c r="AI17" i="15"/>
  <c r="AH17" i="15"/>
  <c r="AN17" i="15"/>
  <c r="AR17" i="15"/>
  <c r="AM17" i="15"/>
  <c r="AQ17" i="15"/>
  <c r="AG17" i="15"/>
  <c r="AK17" i="15"/>
  <c r="AL17" i="15"/>
  <c r="AP17" i="15"/>
  <c r="AJ17" i="15"/>
  <c r="AC17" i="15"/>
  <c r="AG136" i="15"/>
  <c r="AK136" i="15"/>
  <c r="AQ136" i="15"/>
  <c r="AJ136" i="15"/>
  <c r="AN136" i="15"/>
  <c r="AR136" i="15"/>
  <c r="AC136" i="15"/>
  <c r="AI136" i="15"/>
  <c r="AM136" i="15"/>
  <c r="AH136" i="15"/>
  <c r="AL136" i="15"/>
  <c r="AP136" i="15"/>
  <c r="AG40" i="15"/>
  <c r="AK40" i="15"/>
  <c r="AQ40" i="15"/>
  <c r="AL40" i="15"/>
  <c r="AJ40" i="15"/>
  <c r="AN40" i="15"/>
  <c r="AC40" i="15"/>
  <c r="AM40" i="15"/>
  <c r="AP40" i="15"/>
  <c r="AI40" i="15"/>
  <c r="AH40" i="15"/>
  <c r="AR40" i="15"/>
  <c r="AG38" i="15"/>
  <c r="AK38" i="15"/>
  <c r="AQ38" i="15"/>
  <c r="AL38" i="15"/>
  <c r="AN38" i="15"/>
  <c r="AR38" i="15"/>
  <c r="AC38" i="15"/>
  <c r="AM38" i="15"/>
  <c r="AP38" i="15"/>
  <c r="AI38" i="15"/>
  <c r="AH38" i="15"/>
  <c r="AJ38" i="15"/>
  <c r="AG23" i="15"/>
  <c r="AK23" i="15"/>
  <c r="AC23" i="15"/>
  <c r="AM23" i="15"/>
  <c r="AH23" i="15"/>
  <c r="AP23" i="15"/>
  <c r="AR23" i="15"/>
  <c r="AI23" i="15"/>
  <c r="AQ23" i="15"/>
  <c r="AL23" i="15"/>
  <c r="AJ23" i="15"/>
  <c r="AN23" i="15"/>
  <c r="AC43" i="15"/>
  <c r="AJ43" i="15"/>
  <c r="AN43" i="15"/>
  <c r="AR43" i="15"/>
  <c r="AM43" i="15"/>
  <c r="AK43" i="15"/>
  <c r="AH43" i="15"/>
  <c r="AL43" i="15"/>
  <c r="AP43" i="15"/>
  <c r="AI43" i="15"/>
  <c r="AQ43" i="15"/>
  <c r="AG43" i="15"/>
  <c r="AC19" i="15"/>
  <c r="AI19" i="15"/>
  <c r="AM19" i="15"/>
  <c r="AH19" i="15"/>
  <c r="AP19" i="15"/>
  <c r="AJ19" i="15"/>
  <c r="AG19" i="15"/>
  <c r="AK19" i="15"/>
  <c r="AQ19" i="15"/>
  <c r="AL19" i="15"/>
  <c r="AN19" i="15"/>
  <c r="AR19" i="15"/>
  <c r="AC55" i="15"/>
  <c r="AI54" i="15"/>
  <c r="AM54" i="15"/>
  <c r="AH54" i="15"/>
  <c r="AP54" i="15"/>
  <c r="AR54" i="15"/>
  <c r="AG54" i="15"/>
  <c r="AK54" i="15"/>
  <c r="AQ54" i="15"/>
  <c r="AL54" i="15"/>
  <c r="AJ54" i="15"/>
  <c r="AN54" i="15"/>
  <c r="AC53" i="15"/>
  <c r="AI53" i="15"/>
  <c r="AM53" i="15"/>
  <c r="AJ53" i="15"/>
  <c r="AR53" i="15"/>
  <c r="AH53" i="15"/>
  <c r="AG53" i="15"/>
  <c r="AK53" i="15"/>
  <c r="AQ53" i="15"/>
  <c r="AN53" i="15"/>
  <c r="AL53" i="15"/>
  <c r="AP53" i="15"/>
  <c r="AC66" i="15"/>
  <c r="AI65" i="15"/>
  <c r="AM65" i="15"/>
  <c r="AJ65" i="15"/>
  <c r="AR65" i="15"/>
  <c r="AP65" i="15"/>
  <c r="AG65" i="15"/>
  <c r="AK65" i="15"/>
  <c r="AQ65" i="15"/>
  <c r="AN65" i="15"/>
  <c r="AH65" i="15"/>
  <c r="AL65" i="15"/>
  <c r="AC57" i="15"/>
  <c r="AI57" i="15"/>
  <c r="AM57" i="15"/>
  <c r="AJ57" i="15"/>
  <c r="AR57" i="15"/>
  <c r="AP57" i="15"/>
  <c r="AG57" i="15"/>
  <c r="AK57" i="15"/>
  <c r="AQ57" i="15"/>
  <c r="AN57" i="15"/>
  <c r="AH57" i="15"/>
  <c r="AL57" i="15"/>
  <c r="AC79" i="15"/>
  <c r="AJ79" i="15"/>
  <c r="AN79" i="15"/>
  <c r="AR79" i="15"/>
  <c r="AM79" i="15"/>
  <c r="AK79" i="15"/>
  <c r="AH79" i="15"/>
  <c r="AL79" i="15"/>
  <c r="AP79" i="15"/>
  <c r="AI79" i="15"/>
  <c r="AQ79" i="15"/>
  <c r="AG79" i="15"/>
  <c r="AC74" i="15"/>
  <c r="AJ75" i="15"/>
  <c r="AN75" i="15"/>
  <c r="AR75" i="15"/>
  <c r="AK75" i="15"/>
  <c r="AQ75" i="15"/>
  <c r="AH75" i="15"/>
  <c r="AL75" i="15"/>
  <c r="AP75" i="15"/>
  <c r="AG75" i="15"/>
  <c r="AI75" i="15"/>
  <c r="AM75" i="15"/>
  <c r="AC88" i="15"/>
  <c r="AI88" i="15"/>
  <c r="AM88" i="15"/>
  <c r="AH88" i="15"/>
  <c r="AP88" i="15"/>
  <c r="AN88" i="15"/>
  <c r="AG88" i="15"/>
  <c r="AK88" i="15"/>
  <c r="AQ88" i="15"/>
  <c r="AL88" i="15"/>
  <c r="AJ88" i="15"/>
  <c r="AR88" i="15"/>
  <c r="AC82" i="15"/>
  <c r="AJ82" i="15"/>
  <c r="AN82" i="15"/>
  <c r="AR82" i="15"/>
  <c r="AM82" i="15"/>
  <c r="AG82" i="15"/>
  <c r="AH82" i="15"/>
  <c r="AL82" i="15"/>
  <c r="AP82" i="15"/>
  <c r="AI82" i="15"/>
  <c r="AQ82" i="15"/>
  <c r="AK82" i="15"/>
  <c r="AC72" i="15"/>
  <c r="AJ72" i="15"/>
  <c r="AN72" i="15"/>
  <c r="AR72" i="15"/>
  <c r="AM72" i="15"/>
  <c r="AK72" i="15"/>
  <c r="AH72" i="15"/>
  <c r="AL72" i="15"/>
  <c r="AP72" i="15"/>
  <c r="AI72" i="15"/>
  <c r="AQ72" i="15"/>
  <c r="AG72" i="15"/>
  <c r="AC98" i="15"/>
  <c r="AJ98" i="15"/>
  <c r="AN98" i="15"/>
  <c r="AR98" i="15"/>
  <c r="AM98" i="15"/>
  <c r="AG98" i="15"/>
  <c r="AH98" i="15"/>
  <c r="AL98" i="15"/>
  <c r="AP98" i="15"/>
  <c r="AI98" i="15"/>
  <c r="AQ98" i="15"/>
  <c r="AK98" i="15"/>
  <c r="AC107" i="15"/>
  <c r="AI107" i="15"/>
  <c r="AM107" i="15"/>
  <c r="AH107" i="15"/>
  <c r="AL107" i="15"/>
  <c r="AP107" i="15"/>
  <c r="AG107" i="15"/>
  <c r="AK107" i="15"/>
  <c r="AQ107" i="15"/>
  <c r="AJ107" i="15"/>
  <c r="AN107" i="15"/>
  <c r="AR107" i="15"/>
  <c r="AC110" i="15"/>
  <c r="AI110" i="15"/>
  <c r="AM110" i="15"/>
  <c r="AH110" i="15"/>
  <c r="AL110" i="15"/>
  <c r="AP110" i="15"/>
  <c r="AG110" i="15"/>
  <c r="AK110" i="15"/>
  <c r="AQ110" i="15"/>
  <c r="AJ110" i="15"/>
  <c r="AN110" i="15"/>
  <c r="AR110" i="15"/>
  <c r="AC101" i="15"/>
  <c r="AI101" i="15"/>
  <c r="AM101" i="15"/>
  <c r="AH101" i="15"/>
  <c r="AP101" i="15"/>
  <c r="AN101" i="15"/>
  <c r="AG101" i="15"/>
  <c r="AK101" i="15"/>
  <c r="AQ101" i="15"/>
  <c r="AL101" i="15"/>
  <c r="AJ101" i="15"/>
  <c r="AR101" i="15"/>
  <c r="AC116" i="15"/>
  <c r="AI116" i="15"/>
  <c r="AM116" i="15"/>
  <c r="AH116" i="15"/>
  <c r="AL116" i="15"/>
  <c r="AP116" i="15"/>
  <c r="AG116" i="15"/>
  <c r="AK116" i="15"/>
  <c r="AQ116" i="15"/>
  <c r="AJ116" i="15"/>
  <c r="AN116" i="15"/>
  <c r="AR116" i="15"/>
  <c r="AC124" i="15"/>
  <c r="AI124" i="15"/>
  <c r="AM124" i="15"/>
  <c r="AH124" i="15"/>
  <c r="AL124" i="15"/>
  <c r="AP124" i="15"/>
  <c r="AG124" i="15"/>
  <c r="AK124" i="15"/>
  <c r="AQ124" i="15"/>
  <c r="AJ124" i="15"/>
  <c r="AN124" i="15"/>
  <c r="AR124" i="15"/>
  <c r="AC132" i="15"/>
  <c r="AJ132" i="15"/>
  <c r="AN132" i="15"/>
  <c r="AR132" i="15"/>
  <c r="AI132" i="15"/>
  <c r="AM132" i="15"/>
  <c r="AH132" i="15"/>
  <c r="AL132" i="15"/>
  <c r="AP132" i="15"/>
  <c r="AG132" i="15"/>
  <c r="AK132" i="15"/>
  <c r="AQ132" i="15"/>
  <c r="AG16" i="15"/>
  <c r="AK16" i="15"/>
  <c r="AQ16" i="15"/>
  <c r="AJ16" i="15"/>
  <c r="AR16" i="15"/>
  <c r="AP16" i="15"/>
  <c r="AI16" i="15"/>
  <c r="AM16" i="15"/>
  <c r="AC15" i="15"/>
  <c r="AN16" i="15"/>
  <c r="AH16" i="15"/>
  <c r="AL16" i="15"/>
  <c r="AH24" i="15"/>
  <c r="AL24" i="15"/>
  <c r="AP24" i="15"/>
  <c r="AC24" i="15"/>
  <c r="AK24" i="15"/>
  <c r="AI24" i="15"/>
  <c r="AJ24" i="15"/>
  <c r="AN24" i="15"/>
  <c r="AR24" i="15"/>
  <c r="AG24" i="15"/>
  <c r="AM24" i="15"/>
  <c r="AQ24" i="15"/>
  <c r="AH28" i="15"/>
  <c r="AL28" i="15"/>
  <c r="AP28" i="15"/>
  <c r="AI28" i="15"/>
  <c r="AQ28" i="15"/>
  <c r="AK28" i="15"/>
  <c r="AJ28" i="15"/>
  <c r="AN28" i="15"/>
  <c r="AR28" i="15"/>
  <c r="AM28" i="15"/>
  <c r="AC28" i="15"/>
  <c r="AG28" i="15"/>
  <c r="AG26" i="15"/>
  <c r="AK26" i="15"/>
  <c r="AQ26" i="15"/>
  <c r="AH26" i="15"/>
  <c r="AP26" i="15"/>
  <c r="AR26" i="15"/>
  <c r="AI26" i="15"/>
  <c r="AM26" i="15"/>
  <c r="AC26" i="15"/>
  <c r="AL26" i="15"/>
  <c r="AN26" i="15"/>
  <c r="AJ26" i="15"/>
  <c r="AG27" i="15"/>
  <c r="AJ27" i="15"/>
  <c r="AN27" i="15"/>
  <c r="AR27" i="15"/>
  <c r="AH27" i="15"/>
  <c r="AC27" i="15"/>
  <c r="AI27" i="15"/>
  <c r="AL27" i="15"/>
  <c r="AP27" i="15"/>
  <c r="AK27" i="15"/>
  <c r="AQ27" i="15"/>
  <c r="AM27" i="15"/>
  <c r="AC33" i="15"/>
  <c r="AJ33" i="15"/>
  <c r="AN33" i="15"/>
  <c r="AR33" i="15"/>
  <c r="AK33" i="15"/>
  <c r="AI33" i="15"/>
  <c r="AH33" i="15"/>
  <c r="AL33" i="15"/>
  <c r="AP33" i="15"/>
  <c r="AG33" i="15"/>
  <c r="AM33" i="15"/>
  <c r="AQ33" i="15"/>
  <c r="AC51" i="15"/>
  <c r="AI51" i="15"/>
  <c r="AM51" i="15"/>
  <c r="AH51" i="15"/>
  <c r="AP51" i="15"/>
  <c r="AJ51" i="15"/>
  <c r="AG51" i="15"/>
  <c r="AK51" i="15"/>
  <c r="AQ51" i="15"/>
  <c r="AL51" i="15"/>
  <c r="AN51" i="15"/>
  <c r="AR51" i="15"/>
  <c r="AC54" i="15"/>
  <c r="AJ56" i="15"/>
  <c r="AN56" i="15"/>
  <c r="AR56" i="15"/>
  <c r="AK56" i="15"/>
  <c r="AI56" i="15"/>
  <c r="AH56" i="15"/>
  <c r="AL56" i="15"/>
  <c r="AP56" i="15"/>
  <c r="AG56" i="15"/>
  <c r="AM56" i="15"/>
  <c r="AQ56" i="15"/>
  <c r="AC75" i="15"/>
  <c r="AI74" i="15"/>
  <c r="AM74" i="15"/>
  <c r="AJ74" i="15"/>
  <c r="AR74" i="15"/>
  <c r="AH74" i="15"/>
  <c r="AG74" i="15"/>
  <c r="AK74" i="15"/>
  <c r="AQ74" i="15"/>
  <c r="AN74" i="15"/>
  <c r="AL74" i="15"/>
  <c r="AP74" i="15"/>
  <c r="AC71" i="15"/>
  <c r="AI71" i="15"/>
  <c r="AM71" i="15"/>
  <c r="AJ71" i="15"/>
  <c r="AR71" i="15"/>
  <c r="AP71" i="15"/>
  <c r="AG71" i="15"/>
  <c r="AK71" i="15"/>
  <c r="AQ71" i="15"/>
  <c r="AN71" i="15"/>
  <c r="AH71" i="15"/>
  <c r="AL71" i="15"/>
  <c r="AC103" i="15"/>
  <c r="AI103" i="15"/>
  <c r="AM103" i="15"/>
  <c r="AH103" i="15"/>
  <c r="AP103" i="15"/>
  <c r="AN103" i="15"/>
  <c r="AG103" i="15"/>
  <c r="AK103" i="15"/>
  <c r="AQ103" i="15"/>
  <c r="AL103" i="15"/>
  <c r="AJ103" i="15"/>
  <c r="AR103" i="15"/>
  <c r="AC108" i="15"/>
  <c r="AJ108" i="15"/>
  <c r="AN108" i="15"/>
  <c r="AR108" i="15"/>
  <c r="AI108" i="15"/>
  <c r="AM108" i="15"/>
  <c r="AH108" i="15"/>
  <c r="AL108" i="15"/>
  <c r="AP108" i="15"/>
  <c r="AG108" i="15"/>
  <c r="AK108" i="15"/>
  <c r="AQ108" i="15"/>
  <c r="AC123" i="15"/>
  <c r="AI122" i="15"/>
  <c r="AM122" i="15"/>
  <c r="AH122" i="15"/>
  <c r="AL122" i="15"/>
  <c r="AP122" i="15"/>
  <c r="AG122" i="15"/>
  <c r="AK122" i="15"/>
  <c r="AQ122" i="15"/>
  <c r="AJ122" i="15"/>
  <c r="AN122" i="15"/>
  <c r="AR122" i="15"/>
  <c r="AC134" i="15"/>
  <c r="AI134" i="15"/>
  <c r="AM134" i="15"/>
  <c r="AH134" i="15"/>
  <c r="AL134" i="15"/>
  <c r="AP134" i="15"/>
  <c r="AG134" i="15"/>
  <c r="AK134" i="15"/>
  <c r="AQ134" i="15"/>
  <c r="AJ134" i="15"/>
  <c r="AN134" i="15"/>
  <c r="AR134" i="15"/>
  <c r="AC133" i="15"/>
  <c r="AI133" i="15"/>
  <c r="AM133" i="15"/>
  <c r="AH133" i="15"/>
  <c r="AL133" i="15"/>
  <c r="AP133" i="15"/>
  <c r="AG133" i="15"/>
  <c r="AK133" i="15"/>
  <c r="AQ133" i="15"/>
  <c r="AJ133" i="15"/>
  <c r="AN133" i="15"/>
  <c r="AR133" i="15"/>
  <c r="AH37" i="15"/>
  <c r="AL37" i="15"/>
  <c r="AP37" i="15"/>
  <c r="AC37" i="15"/>
  <c r="AM37" i="15"/>
  <c r="AK37" i="15"/>
  <c r="AJ37" i="15"/>
  <c r="AN37" i="15"/>
  <c r="AR37" i="15"/>
  <c r="AI37" i="15"/>
  <c r="AQ37" i="15"/>
  <c r="AG37" i="15"/>
  <c r="AH55" i="15"/>
  <c r="AL55" i="15"/>
  <c r="AP55" i="15"/>
  <c r="AC56" i="15"/>
  <c r="AM55" i="15"/>
  <c r="AG55" i="15"/>
  <c r="AJ55" i="15"/>
  <c r="AN55" i="15"/>
  <c r="AR55" i="15"/>
  <c r="AI55" i="15"/>
  <c r="AQ55" i="15"/>
  <c r="AK55" i="15"/>
  <c r="AG58" i="15"/>
  <c r="AK58" i="15"/>
  <c r="AQ58" i="15"/>
  <c r="AL58" i="15"/>
  <c r="AC58" i="15"/>
  <c r="AJ58" i="15"/>
  <c r="AI58" i="15"/>
  <c r="AM58" i="15"/>
  <c r="AH58" i="15"/>
  <c r="AP58" i="15"/>
  <c r="AN58" i="15"/>
  <c r="AR58" i="15"/>
  <c r="AH78" i="15"/>
  <c r="AL78" i="15"/>
  <c r="AP78" i="15"/>
  <c r="AC78" i="15"/>
  <c r="AK78" i="15"/>
  <c r="AI78" i="15"/>
  <c r="AJ78" i="15"/>
  <c r="AN78" i="15"/>
  <c r="AR78" i="15"/>
  <c r="AG78" i="15"/>
  <c r="AM78" i="15"/>
  <c r="AQ78" i="15"/>
  <c r="AC95" i="15"/>
  <c r="AJ95" i="15"/>
  <c r="AN95" i="15"/>
  <c r="AR95" i="15"/>
  <c r="AM95" i="15"/>
  <c r="AG95" i="15"/>
  <c r="AH95" i="15"/>
  <c r="AL95" i="15"/>
  <c r="AP95" i="15"/>
  <c r="AI95" i="15"/>
  <c r="AQ95" i="15"/>
  <c r="AK95" i="15"/>
  <c r="AC109" i="15"/>
  <c r="AJ109" i="15"/>
  <c r="AN109" i="15"/>
  <c r="AR109" i="15"/>
  <c r="AI109" i="15"/>
  <c r="AM109" i="15"/>
  <c r="AH109" i="15"/>
  <c r="AL109" i="15"/>
  <c r="AP109" i="15"/>
  <c r="AG109" i="15"/>
  <c r="AK109" i="15"/>
  <c r="AQ109" i="15"/>
  <c r="AC118" i="15"/>
  <c r="AI118" i="15"/>
  <c r="AM118" i="15"/>
  <c r="AH118" i="15"/>
  <c r="AL118" i="15"/>
  <c r="AP118" i="15"/>
  <c r="AG118" i="15"/>
  <c r="AK118" i="15"/>
  <c r="AQ118" i="15"/>
  <c r="AJ118" i="15"/>
  <c r="AN118" i="15"/>
  <c r="AR118" i="15"/>
  <c r="AG81" i="15"/>
  <c r="AK81" i="15"/>
  <c r="AQ81" i="15"/>
  <c r="AJ81" i="15"/>
  <c r="AR81" i="15"/>
  <c r="AL81" i="15"/>
  <c r="AI81" i="15"/>
  <c r="AM81" i="15"/>
  <c r="AC81" i="15"/>
  <c r="AN81" i="15"/>
  <c r="AH81" i="15"/>
  <c r="AP81" i="15"/>
  <c r="AG127" i="15"/>
  <c r="AK127" i="15"/>
  <c r="AQ127" i="15"/>
  <c r="AN127" i="15"/>
  <c r="AC127" i="15"/>
  <c r="AL127" i="15"/>
  <c r="AI127" i="15"/>
  <c r="AM127" i="15"/>
  <c r="AJ127" i="15"/>
  <c r="AR127" i="15"/>
  <c r="AH127" i="15"/>
  <c r="AP127" i="15"/>
  <c r="AH100" i="15"/>
  <c r="AL100" i="15"/>
  <c r="AP100" i="15"/>
  <c r="AG100" i="15"/>
  <c r="AC100" i="15"/>
  <c r="AM100" i="15"/>
  <c r="AJ100" i="15"/>
  <c r="AN100" i="15"/>
  <c r="AR100" i="15"/>
  <c r="AK100" i="15"/>
  <c r="AI100" i="15"/>
  <c r="AQ100" i="15"/>
  <c r="AG130" i="15"/>
  <c r="AK130" i="15"/>
  <c r="AQ130" i="15"/>
  <c r="AH130" i="15"/>
  <c r="AL130" i="15"/>
  <c r="AP130" i="15"/>
  <c r="AI130" i="15"/>
  <c r="AM130" i="15"/>
  <c r="AC129" i="15"/>
  <c r="AJ130" i="15"/>
  <c r="AN130" i="15"/>
  <c r="AR130" i="15"/>
  <c r="AO91" i="15"/>
  <c r="AF91" i="15"/>
  <c r="AO86" i="15"/>
  <c r="AF86" i="15"/>
  <c r="AD86" i="15"/>
  <c r="AO89" i="15"/>
  <c r="AF89" i="15"/>
  <c r="AD89" i="15" s="1"/>
  <c r="AO62" i="15"/>
  <c r="AF62" i="15"/>
  <c r="AO63" i="15"/>
  <c r="AF63" i="15"/>
  <c r="AO52" i="15"/>
  <c r="AF52" i="15"/>
  <c r="AO18" i="15"/>
  <c r="AF18" i="15"/>
  <c r="AD18" i="15" s="1"/>
  <c r="AO48" i="15"/>
  <c r="AF48" i="15"/>
  <c r="AD48" i="15" s="1"/>
  <c r="AO136" i="15"/>
  <c r="AF136" i="15"/>
  <c r="AO9" i="15"/>
  <c r="AF9" i="15"/>
  <c r="AO55" i="15"/>
  <c r="AF55" i="15"/>
  <c r="AO32" i="15"/>
  <c r="AF32" i="15"/>
  <c r="AD32" i="15" s="1"/>
  <c r="AO41" i="15"/>
  <c r="AF41" i="15"/>
  <c r="AD41" i="15" s="1"/>
  <c r="AO24" i="15"/>
  <c r="AF24" i="15"/>
  <c r="AO12" i="15"/>
  <c r="AF12" i="15"/>
  <c r="AO44" i="15"/>
  <c r="AD44" i="15" s="1"/>
  <c r="AF44" i="15"/>
  <c r="AO42" i="15"/>
  <c r="AF42" i="15"/>
  <c r="AO28" i="15"/>
  <c r="AF28" i="15"/>
  <c r="AD28" i="15"/>
  <c r="AO21" i="15"/>
  <c r="AF21" i="15"/>
  <c r="AD21" i="15" s="1"/>
  <c r="AO14" i="15"/>
  <c r="AF14" i="15"/>
  <c r="AO17" i="15"/>
  <c r="AF17" i="15"/>
  <c r="AO11" i="15"/>
  <c r="AF11" i="15"/>
  <c r="AO15" i="15"/>
  <c r="AF15" i="15"/>
  <c r="AO37" i="15"/>
  <c r="AF37" i="15"/>
  <c r="AO59" i="15"/>
  <c r="AF59" i="15"/>
  <c r="AO35" i="15"/>
  <c r="AF35" i="15"/>
  <c r="AD35" i="15" s="1"/>
  <c r="AO23" i="15"/>
  <c r="AF23" i="15"/>
  <c r="AO61" i="15"/>
  <c r="AF61" i="15"/>
  <c r="AO7" i="15"/>
  <c r="AF7" i="15"/>
  <c r="AO68" i="15"/>
  <c r="AF68" i="15"/>
  <c r="AO53" i="15"/>
  <c r="AF53" i="15"/>
  <c r="AO47" i="15"/>
  <c r="AF47" i="15"/>
  <c r="AD47" i="15"/>
  <c r="AO33" i="15"/>
  <c r="AF33" i="15"/>
  <c r="AD33" i="15" s="1"/>
  <c r="AO16" i="15"/>
  <c r="AF16" i="15"/>
  <c r="AD15" i="15" s="1"/>
  <c r="AO65" i="15"/>
  <c r="AF65" i="15"/>
  <c r="AO6" i="15"/>
  <c r="AF6" i="15"/>
  <c r="AO134" i="15"/>
  <c r="AF134" i="15"/>
  <c r="AO119" i="15"/>
  <c r="AF119" i="15"/>
  <c r="AD119" i="15" s="1"/>
  <c r="AO122" i="15"/>
  <c r="AF122" i="15"/>
  <c r="AO123" i="15"/>
  <c r="AF123" i="15"/>
  <c r="AO118" i="15"/>
  <c r="AF118" i="15"/>
  <c r="AO112" i="15"/>
  <c r="AF112" i="15"/>
  <c r="AD112" i="15"/>
  <c r="AO106" i="15"/>
  <c r="AF106" i="15"/>
  <c r="AD106" i="15" s="1"/>
  <c r="AO110" i="15"/>
  <c r="AF110" i="15"/>
  <c r="AD110" i="15" s="1"/>
  <c r="AO82" i="15"/>
  <c r="AF82" i="15"/>
  <c r="AO90" i="15"/>
  <c r="AD90" i="15" s="1"/>
  <c r="AF90" i="15"/>
  <c r="AO80" i="15"/>
  <c r="AF80" i="15"/>
  <c r="AO76" i="15"/>
  <c r="AD76" i="15" s="1"/>
  <c r="AF76" i="15"/>
  <c r="AO72" i="15"/>
  <c r="AF72" i="15"/>
  <c r="AO78" i="15"/>
  <c r="AF78" i="15"/>
  <c r="AD78" i="15"/>
  <c r="AO105" i="15"/>
  <c r="AF105" i="15"/>
  <c r="AO137" i="15"/>
  <c r="AF137" i="15"/>
  <c r="AO130" i="15"/>
  <c r="AF130" i="15"/>
  <c r="AO113" i="15"/>
  <c r="AF113" i="15"/>
  <c r="AD113" i="15"/>
  <c r="AO107" i="15"/>
  <c r="AF107" i="15"/>
  <c r="AD107" i="15" s="1"/>
  <c r="AO98" i="15"/>
  <c r="AF98" i="15"/>
  <c r="AD98" i="15" s="1"/>
  <c r="AO100" i="15"/>
  <c r="AF100" i="15"/>
  <c r="AO97" i="15"/>
  <c r="AF97" i="15"/>
  <c r="AO95" i="15"/>
  <c r="AF95" i="15"/>
  <c r="AO94" i="15"/>
  <c r="AF94" i="15"/>
  <c r="AO84" i="15"/>
  <c r="AF84" i="15"/>
  <c r="AO83" i="15"/>
  <c r="AD83" i="15" s="1"/>
  <c r="AF83" i="15"/>
  <c r="AO111" i="15"/>
  <c r="AF111" i="15"/>
  <c r="AO85" i="15"/>
  <c r="AF85" i="15"/>
  <c r="AD85" i="15"/>
  <c r="AO92" i="15"/>
  <c r="AF92" i="15"/>
  <c r="AD92" i="15" s="1"/>
  <c r="AO125" i="15"/>
  <c r="AF125" i="15"/>
  <c r="AD125" i="15" s="1"/>
  <c r="AO22" i="15"/>
  <c r="AF22" i="15"/>
  <c r="AO67" i="15"/>
  <c r="AF67" i="15"/>
  <c r="AD68" i="15"/>
  <c r="AO39" i="15"/>
  <c r="AF39" i="15"/>
  <c r="AO29" i="15"/>
  <c r="AF29" i="15"/>
  <c r="AO26" i="15"/>
  <c r="AF26" i="15"/>
  <c r="AO50" i="15"/>
  <c r="AF50" i="15"/>
  <c r="AD50" i="15"/>
  <c r="AO58" i="15"/>
  <c r="AF58" i="15"/>
  <c r="AO27" i="15"/>
  <c r="AF27" i="15"/>
  <c r="AD27" i="15" s="1"/>
  <c r="AO10" i="15"/>
  <c r="AF10" i="15"/>
  <c r="AO20" i="15"/>
  <c r="AF20" i="15"/>
  <c r="AD20" i="15" s="1"/>
  <c r="AO30" i="15"/>
  <c r="AF30" i="15"/>
  <c r="AO36" i="15"/>
  <c r="AF36" i="15"/>
  <c r="AO34" i="15"/>
  <c r="AF34" i="15"/>
  <c r="AO31" i="15"/>
  <c r="AF31" i="15"/>
  <c r="AO25" i="15"/>
  <c r="AF25" i="15"/>
  <c r="AO38" i="15"/>
  <c r="AF38" i="15"/>
  <c r="AD38" i="15"/>
  <c r="AO19" i="15"/>
  <c r="AF19" i="15"/>
  <c r="AD19" i="15" s="1"/>
  <c r="AO40" i="15"/>
  <c r="AF40" i="15"/>
  <c r="AD40" i="15" s="1"/>
  <c r="AO13" i="15"/>
  <c r="AF13" i="15"/>
  <c r="AO8" i="15"/>
  <c r="AF8" i="15"/>
  <c r="AO49" i="15"/>
  <c r="AF49" i="15"/>
  <c r="AO54" i="15"/>
  <c r="AF54" i="15"/>
  <c r="AO43" i="15"/>
  <c r="AF43" i="15"/>
  <c r="AO56" i="15"/>
  <c r="AF56" i="15"/>
  <c r="AD54" i="15" s="1"/>
  <c r="AO64" i="15"/>
  <c r="AF64" i="15"/>
  <c r="AO60" i="15"/>
  <c r="AF60" i="15"/>
  <c r="AO57" i="15"/>
  <c r="AF57" i="15"/>
  <c r="AO51" i="15"/>
  <c r="AF51" i="15"/>
  <c r="AD51" i="15" s="1"/>
  <c r="AO46" i="15"/>
  <c r="AF46" i="15"/>
  <c r="AO45" i="15"/>
  <c r="AF45" i="15"/>
  <c r="AD45" i="15"/>
  <c r="AO127" i="15"/>
  <c r="AF127" i="15"/>
  <c r="AD127" i="15" s="1"/>
  <c r="AO66" i="15"/>
  <c r="AF66" i="15"/>
  <c r="AO5" i="15"/>
  <c r="AF5" i="15"/>
  <c r="AO133" i="15"/>
  <c r="AD133" i="15" s="1"/>
  <c r="AF133" i="15"/>
  <c r="AO132" i="15"/>
  <c r="AF132" i="15"/>
  <c r="AO135" i="15"/>
  <c r="AF135" i="15"/>
  <c r="AD135" i="15"/>
  <c r="AO126" i="15"/>
  <c r="AF126" i="15"/>
  <c r="AO124" i="15"/>
  <c r="AF124" i="15"/>
  <c r="AO116" i="15"/>
  <c r="AF116" i="15"/>
  <c r="AO115" i="15"/>
  <c r="AD115" i="15" s="1"/>
  <c r="AF115" i="15"/>
  <c r="AO121" i="15"/>
  <c r="AF121" i="15"/>
  <c r="AO101" i="15"/>
  <c r="AF101" i="15"/>
  <c r="AO108" i="15"/>
  <c r="AF108" i="15"/>
  <c r="AO88" i="15"/>
  <c r="AF88" i="15"/>
  <c r="AD88" i="15"/>
  <c r="AO74" i="15"/>
  <c r="AF74" i="15"/>
  <c r="AO87" i="15"/>
  <c r="AF87" i="15"/>
  <c r="AD87" i="15" s="1"/>
  <c r="AO75" i="15"/>
  <c r="AF75" i="15"/>
  <c r="AO73" i="15"/>
  <c r="AF73" i="15"/>
  <c r="AO79" i="15"/>
  <c r="AF79" i="15"/>
  <c r="AO77" i="15"/>
  <c r="AF77" i="15"/>
  <c r="AO131" i="15"/>
  <c r="AF131" i="15"/>
  <c r="AO129" i="15"/>
  <c r="AD130" i="15" s="1"/>
  <c r="AF129" i="15"/>
  <c r="AO120" i="15"/>
  <c r="AF120" i="15"/>
  <c r="AO104" i="15"/>
  <c r="AF104" i="15"/>
  <c r="AD104" i="15"/>
  <c r="AO102" i="15"/>
  <c r="AF102" i="15"/>
  <c r="AD102" i="15" s="1"/>
  <c r="AO99" i="15"/>
  <c r="AF99" i="15"/>
  <c r="AO103" i="15"/>
  <c r="AF103" i="15"/>
  <c r="AD103" i="15" s="1"/>
  <c r="AO117" i="15"/>
  <c r="AF117" i="15"/>
  <c r="AO96" i="15"/>
  <c r="AF96" i="15"/>
  <c r="AD96" i="15" s="1"/>
  <c r="AO93" i="15"/>
  <c r="AF93" i="15"/>
  <c r="AD93" i="15" s="1"/>
  <c r="AO71" i="15"/>
  <c r="AF71" i="15"/>
  <c r="AO81" i="15"/>
  <c r="AD81" i="15" s="1"/>
  <c r="AF81" i="15"/>
  <c r="AO109" i="15"/>
  <c r="AF109" i="15"/>
  <c r="AD137" i="15" l="1"/>
  <c r="AD126" i="15"/>
  <c r="AD101" i="15"/>
  <c r="AD94" i="15"/>
  <c r="AD97" i="15"/>
  <c r="AD105" i="15"/>
  <c r="AD75" i="15"/>
  <c r="AD77" i="15"/>
  <c r="AD73" i="15"/>
  <c r="AD67" i="15"/>
  <c r="AD65" i="15"/>
  <c r="AD58" i="15"/>
  <c r="AD69" i="15"/>
  <c r="AD13" i="15"/>
  <c r="AD8" i="15"/>
  <c r="AD31" i="15"/>
  <c r="AD34" i="15"/>
  <c r="AD30" i="15"/>
  <c r="AD29" i="15"/>
  <c r="AD39" i="15"/>
  <c r="AD7" i="15"/>
  <c r="AD5" i="15"/>
  <c r="AD23" i="15"/>
  <c r="AD37" i="15"/>
  <c r="AD10" i="15"/>
  <c r="AD24" i="15"/>
  <c r="AD9" i="15"/>
  <c r="AD124" i="15"/>
  <c r="AD122" i="15"/>
  <c r="AD123" i="15"/>
  <c r="AD57" i="15"/>
  <c r="AD64" i="15"/>
  <c r="AD55" i="15"/>
  <c r="AD52" i="15"/>
  <c r="AD63" i="15"/>
  <c r="AD109" i="15"/>
  <c r="AD71" i="15"/>
  <c r="AD117" i="15"/>
  <c r="AD99" i="15"/>
  <c r="AD120" i="15"/>
  <c r="AD131" i="15"/>
  <c r="AD79" i="15"/>
  <c r="AD74" i="15"/>
  <c r="AD108" i="15"/>
  <c r="AD121" i="15"/>
  <c r="AD116" i="15"/>
  <c r="AD132" i="15"/>
  <c r="AD6" i="15"/>
  <c r="AD46" i="15"/>
  <c r="AD60" i="15"/>
  <c r="AD43" i="15"/>
  <c r="AD49" i="15"/>
  <c r="AD14" i="15"/>
  <c r="AD25" i="15"/>
  <c r="AD36" i="15"/>
  <c r="AD11" i="15"/>
  <c r="AD26" i="15"/>
  <c r="AD22" i="15"/>
  <c r="AD111" i="15"/>
  <c r="AD84" i="15"/>
  <c r="AD95" i="15"/>
  <c r="AD100" i="15"/>
  <c r="AD129" i="15"/>
  <c r="AD72" i="15"/>
  <c r="AD80" i="15"/>
  <c r="AD82" i="15"/>
  <c r="AD118" i="15"/>
  <c r="AD134" i="15"/>
  <c r="AD66" i="15"/>
  <c r="AD53" i="15"/>
  <c r="AD61" i="15"/>
  <c r="AD59" i="15"/>
  <c r="AD16" i="15"/>
  <c r="AD17" i="15"/>
  <c r="AD42" i="15"/>
  <c r="AD12" i="15"/>
  <c r="AD56" i="15"/>
  <c r="AD136" i="15"/>
  <c r="AD62" i="15"/>
  <c r="AD91" i="15"/>
</calcChain>
</file>

<file path=xl/comments1.xml><?xml version="1.0" encoding="utf-8"?>
<comments xmlns="http://schemas.openxmlformats.org/spreadsheetml/2006/main">
  <authors>
    <author>ministr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>ministr: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<sst xmlns="http://schemas.openxmlformats.org/spreadsheetml/2006/main" count="1214" uniqueCount="173">
  <si>
    <t>Фамилия, Имя</t>
  </si>
  <si>
    <t>Вакатов Василий</t>
  </si>
  <si>
    <t>Ступников Геннадий</t>
  </si>
  <si>
    <t>Сумма очков</t>
  </si>
  <si>
    <t>Трубин Николай</t>
  </si>
  <si>
    <t>Неволин Юрий</t>
  </si>
  <si>
    <t>Группа М30</t>
  </si>
  <si>
    <t>Группа Ж30</t>
  </si>
  <si>
    <t>Отинова Марьяна</t>
  </si>
  <si>
    <t>Место</t>
  </si>
  <si>
    <t>Год рожд</t>
  </si>
  <si>
    <t>Пьянкова Александра</t>
  </si>
  <si>
    <t>Шестакова Валентина</t>
  </si>
  <si>
    <t>Негашев Всеволод</t>
  </si>
  <si>
    <t>Левицкий Владимир</t>
  </si>
  <si>
    <t>Казаринов Николай</t>
  </si>
  <si>
    <t>Колчанова Инга</t>
  </si>
  <si>
    <t>Коняев Сергей</t>
  </si>
  <si>
    <t>Саврасова Фаина</t>
  </si>
  <si>
    <t>Сыропятов Валерий</t>
  </si>
  <si>
    <t>Букирева Галина</t>
  </si>
  <si>
    <t>Сбитнев Игорь</t>
  </si>
  <si>
    <t>Попов Сергей</t>
  </si>
  <si>
    <t>Неволин Павел</t>
  </si>
  <si>
    <t>Никифоров Андрей</t>
  </si>
  <si>
    <t>Сбитнев Олег</t>
  </si>
  <si>
    <t>Васенков Константин</t>
  </si>
  <si>
    <t>Семеновых Ольга</t>
  </si>
  <si>
    <t>Васенкова Валентина</t>
  </si>
  <si>
    <t>Приймак Ольга</t>
  </si>
  <si>
    <t>Колесников Владимир</t>
  </si>
  <si>
    <t>Нурисламов Анвар</t>
  </si>
  <si>
    <t>Бургонутдинов Альберт</t>
  </si>
  <si>
    <t>Федоров Сергей</t>
  </si>
  <si>
    <t>Зеленин Валентин</t>
  </si>
  <si>
    <t>Киселева Елена</t>
  </si>
  <si>
    <t>Румянцева Лариса</t>
  </si>
  <si>
    <t>Добында Татьяна</t>
  </si>
  <si>
    <t>Шакиров Николай</t>
  </si>
  <si>
    <t>Павленко Елена</t>
  </si>
  <si>
    <t>Говер Вера</t>
  </si>
  <si>
    <t>Харпак Ирина</t>
  </si>
  <si>
    <t>Пикулев Александр</t>
  </si>
  <si>
    <t>Захаров Алексей</t>
  </si>
  <si>
    <t>Новиков Валерий</t>
  </si>
  <si>
    <t>есть</t>
  </si>
  <si>
    <t>Тек рез</t>
  </si>
  <si>
    <t>Хренникова Татьяна</t>
  </si>
  <si>
    <t>Нохрин Владимир</t>
  </si>
  <si>
    <t>Смолев Александр</t>
  </si>
  <si>
    <t>Бургонутдинов Александр</t>
  </si>
  <si>
    <t>Буторин Александр</t>
  </si>
  <si>
    <t>Панькова Ксения</t>
  </si>
  <si>
    <t>Котельников Геннадий</t>
  </si>
  <si>
    <t>Шарифуллин Зинур</t>
  </si>
  <si>
    <t>Павлов Сергей</t>
  </si>
  <si>
    <t>Дроздов Михаил</t>
  </si>
  <si>
    <t>Бычков Виктор</t>
  </si>
  <si>
    <t>Тюняткин Серж</t>
  </si>
  <si>
    <t>Попова Людмила</t>
  </si>
  <si>
    <t>Тупицын Анатолий</t>
  </si>
  <si>
    <t>Толокнов Владимир</t>
  </si>
  <si>
    <t>Группа М50</t>
  </si>
  <si>
    <t>Группа МВЕТ</t>
  </si>
  <si>
    <t>Группа Ж50</t>
  </si>
  <si>
    <t>Группа ЖВЕТ</t>
  </si>
  <si>
    <t/>
  </si>
  <si>
    <t>Пермякова Валентина</t>
  </si>
  <si>
    <t>Федорова Тамара</t>
  </si>
  <si>
    <t>Гутина Александра</t>
  </si>
  <si>
    <t>Кузнецов Константин</t>
  </si>
  <si>
    <t>Анисимов Анатолий</t>
  </si>
  <si>
    <t>Яшков Иван</t>
  </si>
  <si>
    <t>Шардина Наталья</t>
  </si>
  <si>
    <t>Бушкова Фаина</t>
  </si>
  <si>
    <t>Говер Альфред</t>
  </si>
  <si>
    <t>Аверина Светлана</t>
  </si>
  <si>
    <t>Иванов Константин</t>
  </si>
  <si>
    <t>Румянцев Иван</t>
  </si>
  <si>
    <t>Шемелин Александр</t>
  </si>
  <si>
    <t>Федорова Вероника</t>
  </si>
  <si>
    <t>Кожин Игорь</t>
  </si>
  <si>
    <t>Селиванов Станислав</t>
  </si>
  <si>
    <t>Горбунов Михаил</t>
  </si>
  <si>
    <t>Ефремов Владимир</t>
  </si>
  <si>
    <t>Марфин Андрей</t>
  </si>
  <si>
    <t>Просвирнин Владимир</t>
  </si>
  <si>
    <t>Кожевников Александр</t>
  </si>
  <si>
    <t>Тымкив Софья</t>
  </si>
  <si>
    <t>Петухова Евгения</t>
  </si>
  <si>
    <t>Истомина Ольга</t>
  </si>
  <si>
    <t>Ноговицин Геннадий</t>
  </si>
  <si>
    <t>Несынов Сергей</t>
  </si>
  <si>
    <t>МЖ30</t>
  </si>
  <si>
    <t>МЖ50</t>
  </si>
  <si>
    <t>МЖвет</t>
  </si>
  <si>
    <t>Участник из другой группы</t>
  </si>
  <si>
    <t>Лавринович Ольга</t>
  </si>
  <si>
    <t>Плюснин Владимир</t>
  </si>
  <si>
    <t>Аношкин Андрей</t>
  </si>
  <si>
    <t>Ившина Юлия</t>
  </si>
  <si>
    <t>Туртыгин Андрей</t>
  </si>
  <si>
    <t>Приз НГ 30.12</t>
  </si>
  <si>
    <t>Попов Александр</t>
  </si>
  <si>
    <t>Богданов Евгений</t>
  </si>
  <si>
    <t>Килин Михаил</t>
  </si>
  <si>
    <t>Шарифуллин Марк</t>
  </si>
  <si>
    <t>Харпак Евгения</t>
  </si>
  <si>
    <t>Сопова Юлия</t>
  </si>
  <si>
    <t>Половинкин Владимир</t>
  </si>
  <si>
    <t>Якушева Ирина</t>
  </si>
  <si>
    <t>Кечкин Денис</t>
  </si>
  <si>
    <t>Софронов Юрий</t>
  </si>
  <si>
    <t>Пьянков Иван</t>
  </si>
  <si>
    <t>Тютикова Елена</t>
  </si>
  <si>
    <t>Батуева Ирина</t>
  </si>
  <si>
    <t>Серебряков Юрий</t>
  </si>
  <si>
    <t>Еловиков Евгений</t>
  </si>
  <si>
    <t>Приймак Евгений</t>
  </si>
  <si>
    <t>Валуев Александр</t>
  </si>
  <si>
    <t>Макаров Виктор</t>
  </si>
  <si>
    <t>Саврасов Юрий</t>
  </si>
  <si>
    <t>Силин Александр</t>
  </si>
  <si>
    <t>Майков Владимир</t>
  </si>
  <si>
    <t>Чемп края 19.01</t>
  </si>
  <si>
    <t>Чемп края 20.01</t>
  </si>
  <si>
    <t>Перв Перми 09.03</t>
  </si>
  <si>
    <t>Перв Перми 10.03</t>
  </si>
  <si>
    <t xml:space="preserve">Кубок Победы 11.05 </t>
  </si>
  <si>
    <t>Чемп. Края 01.06</t>
  </si>
  <si>
    <t>Чемп края 02.06</t>
  </si>
  <si>
    <t>Чемп. Края 10.08</t>
  </si>
  <si>
    <t>Чемп. Края 11.08</t>
  </si>
  <si>
    <t>Мем Брызг 24.08</t>
  </si>
  <si>
    <t>Пам друзей  25.08</t>
  </si>
  <si>
    <t>Приз Поляр зв 31.08</t>
  </si>
  <si>
    <t>Чемп края 14.09</t>
  </si>
  <si>
    <t>Чемп края 15.09</t>
  </si>
  <si>
    <t>Зол осень 29.09</t>
  </si>
  <si>
    <t>Чемп края 05.10</t>
  </si>
  <si>
    <t xml:space="preserve">Кубок Презид </t>
  </si>
  <si>
    <t xml:space="preserve">Сумма 13 лучших </t>
  </si>
  <si>
    <t>Результаты Кубка ветеранов - 2019</t>
  </si>
  <si>
    <t>Киселев  Андрей</t>
  </si>
  <si>
    <t>Дозморов Дмитрий</t>
  </si>
  <si>
    <t>Аношкина Надежда</t>
  </si>
  <si>
    <t>Костицын Сергей</t>
  </si>
  <si>
    <t>Перминов Кирилл</t>
  </si>
  <si>
    <t>Чемп края 04.05</t>
  </si>
  <si>
    <t>Чемп края 05.05</t>
  </si>
  <si>
    <t>Габова Надежда</t>
  </si>
  <si>
    <t>Кулакова Мария</t>
  </si>
  <si>
    <t>Якина Наталья</t>
  </si>
  <si>
    <t>Игнатьева Марина</t>
  </si>
  <si>
    <t>Прядеина Неля</t>
  </si>
  <si>
    <t>Скобелев Максим</t>
  </si>
  <si>
    <t>Глатков Александр</t>
  </si>
  <si>
    <t>Кетов Юрий</t>
  </si>
  <si>
    <t>Горбатовская Екатерина</t>
  </si>
  <si>
    <t>Иванова Дарья</t>
  </si>
  <si>
    <t>Загороднов Максим</t>
  </si>
  <si>
    <t>Перв края 25.05</t>
  </si>
  <si>
    <t>Перв края 26.05</t>
  </si>
  <si>
    <t>Чемп. Края 15.06</t>
  </si>
  <si>
    <t>Чемп. Края 16.06</t>
  </si>
  <si>
    <t>Самойлов Алексей</t>
  </si>
  <si>
    <t>Климова Светлана</t>
  </si>
  <si>
    <t>Алтухова Надежда</t>
  </si>
  <si>
    <t>Мельников Максим</t>
  </si>
  <si>
    <t>Колеватов Андрей</t>
  </si>
  <si>
    <t>Кадыров Раис</t>
  </si>
  <si>
    <t>Глухов Николай</t>
  </si>
  <si>
    <t>Крюков Игорь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</si>
</sst>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4"/>
      <name val="Arial Cyr"/>
      <family val="2"/>
      <charset val="204"/>
    </font>
    <font>
      <sz val="10"/>
      <name val="Arial Cyr"/>
      <family val="2"/>
      <charset val="204"/>
    </font>
    <font>
      <b/>
      <sz val="16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name val="Arial Unicode MS"/>
      <family val="2"/>
      <charset val="204"/>
    </font>
    <font>
      <sz val="10"/>
      <color indexed="10"/>
      <name val="Arial Cyr"/>
      <family val="2"/>
      <charset val="204"/>
    </font>
    <font>
      <sz val="18"/>
      <color indexed="10"/>
      <name val="Arial Cyr"/>
      <family val="2"/>
      <charset val="204"/>
    </font>
    <font>
      <sz val="8"/>
      <name val="Times New Roman Cyr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color indexed="48"/>
      <name val="Arial Cyr"/>
      <family val="2"/>
      <charset val="204"/>
    </font>
    <font>
      <sz val="12"/>
      <color indexed="10"/>
      <name val="Arial Cyr"/>
      <family val="2"/>
      <charset val="204"/>
    </font>
    <font>
      <sz val="10"/>
      <color indexed="10"/>
      <name val="Arial Cyr"/>
      <charset val="204"/>
    </font>
    <font>
      <sz val="10"/>
      <color indexed="17"/>
      <name val="Arial Cyr"/>
      <charset val="204"/>
    </font>
    <font>
      <b/>
      <sz val="10"/>
      <color indexed="17"/>
      <name val="Arial Cyr"/>
      <family val="2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9"/>
      <name val="Arial Cyr"/>
      <family val="2"/>
      <charset val="204"/>
    </font>
    <font>
      <sz val="20"/>
      <name val="Arial Cyr"/>
      <charset val="204"/>
    </font>
    <font>
      <i/>
      <sz val="10"/>
      <name val="Arial Cyr"/>
      <charset val="204"/>
    </font>
    <font>
      <i/>
      <sz val="10"/>
      <color indexed="8"/>
      <name val="Arial Cyr"/>
      <charset val="204"/>
    </font>
    <font>
      <sz val="10"/>
      <color indexed="8"/>
      <name val="Arial Cyr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2" xfId="0" applyBorder="1" applyAlignment="1">
      <alignment horizontal="center"/>
    </xf>
    <xf numFmtId="0" fontId="4" fillId="0" borderId="1" xfId="0" applyFont="1" applyBorder="1"/>
    <xf numFmtId="0" fontId="5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21" fontId="0" fillId="0" borderId="0" xfId="0" applyNumberFormat="1"/>
    <xf numFmtId="0" fontId="15" fillId="2" borderId="0" xfId="0" applyFont="1" applyFill="1"/>
    <xf numFmtId="0" fontId="16" fillId="0" borderId="0" xfId="0" applyFont="1"/>
    <xf numFmtId="1" fontId="17" fillId="0" borderId="0" xfId="0" applyNumberFormat="1" applyFont="1" applyFill="1" applyBorder="1" applyAlignment="1">
      <alignment horizontal="center"/>
    </xf>
    <xf numFmtId="0" fontId="0" fillId="0" borderId="0" xfId="0" applyAlignment="1"/>
    <xf numFmtId="1" fontId="8" fillId="0" borderId="0" xfId="0" applyNumberFormat="1" applyFont="1"/>
    <xf numFmtId="0" fontId="9" fillId="0" borderId="0" xfId="0" applyFont="1" applyBorder="1" applyAlignment="1">
      <alignment horizontal="center"/>
    </xf>
    <xf numFmtId="0" fontId="0" fillId="0" borderId="1" xfId="0" applyBorder="1" applyAlignment="1"/>
    <xf numFmtId="1" fontId="6" fillId="3" borderId="1" xfId="0" applyNumberFormat="1" applyFont="1" applyFill="1" applyBorder="1" applyAlignment="1" applyProtection="1">
      <alignment horizontal="center"/>
    </xf>
    <xf numFmtId="1" fontId="6" fillId="3" borderId="0" xfId="0" applyNumberFormat="1" applyFont="1" applyFill="1" applyBorder="1" applyAlignment="1" applyProtection="1">
      <alignment horizontal="center"/>
    </xf>
    <xf numFmtId="0" fontId="14" fillId="0" borderId="0" xfId="0" applyFont="1" applyBorder="1" applyAlignment="1">
      <alignment horizontal="center"/>
    </xf>
    <xf numFmtId="1" fontId="0" fillId="0" borderId="0" xfId="0" applyNumberFormat="1"/>
    <xf numFmtId="0" fontId="4" fillId="0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10" fillId="0" borderId="4" xfId="0" applyFont="1" applyFill="1" applyBorder="1" applyAlignment="1">
      <alignment horizontal="center" vertical="top" wrapText="1"/>
    </xf>
    <xf numFmtId="1" fontId="4" fillId="0" borderId="5" xfId="0" applyNumberFormat="1" applyFont="1" applyBorder="1" applyAlignment="1">
      <alignment horizontal="center"/>
    </xf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0" fillId="3" borderId="0" xfId="0" applyFill="1"/>
    <xf numFmtId="0" fontId="2" fillId="3" borderId="4" xfId="0" applyFont="1" applyFill="1" applyBorder="1" applyAlignment="1">
      <alignment horizontal="center" vertical="top" wrapText="1"/>
    </xf>
    <xf numFmtId="1" fontId="0" fillId="0" borderId="1" xfId="0" applyNumberFormat="1" applyBorder="1" applyAlignment="1">
      <alignment horizontal="center"/>
    </xf>
    <xf numFmtId="0" fontId="0" fillId="0" borderId="6" xfId="0" applyFill="1" applyBorder="1"/>
    <xf numFmtId="0" fontId="25" fillId="0" borderId="0" xfId="0" applyFont="1" applyAlignment="1">
      <alignment horizontal="justify" vertical="center"/>
    </xf>
    <xf numFmtId="0" fontId="19" fillId="0" borderId="0" xfId="0" applyFont="1"/>
    <xf numFmtId="1" fontId="0" fillId="0" borderId="1" xfId="0" applyNumberFormat="1" applyFont="1" applyFill="1" applyBorder="1" applyAlignment="1">
      <alignment horizontal="center"/>
    </xf>
    <xf numFmtId="1" fontId="6" fillId="3" borderId="7" xfId="0" applyNumberFormat="1" applyFont="1" applyFill="1" applyBorder="1" applyAlignment="1" applyProtection="1">
      <alignment horizontal="center"/>
    </xf>
    <xf numFmtId="0" fontId="20" fillId="3" borderId="8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0" fontId="19" fillId="0" borderId="1" xfId="0" applyFont="1" applyBorder="1"/>
    <xf numFmtId="0" fontId="26" fillId="0" borderId="1" xfId="0" applyFont="1" applyBorder="1" applyAlignment="1">
      <alignment horizontal="justify" vertical="center" wrapText="1"/>
    </xf>
    <xf numFmtId="0" fontId="26" fillId="0" borderId="1" xfId="0" applyFont="1" applyBorder="1" applyAlignment="1">
      <alignment horizontal="justify" vertical="center"/>
    </xf>
    <xf numFmtId="0" fontId="22" fillId="4" borderId="0" xfId="0" applyFont="1" applyFill="1"/>
    <xf numFmtId="0" fontId="10" fillId="0" borderId="4" xfId="0" applyFont="1" applyFill="1" applyBorder="1" applyAlignment="1">
      <alignment horizontal="center" vertical="center" wrapText="1"/>
    </xf>
    <xf numFmtId="1" fontId="23" fillId="3" borderId="1" xfId="0" applyNumberFormat="1" applyFont="1" applyFill="1" applyBorder="1" applyAlignment="1" applyProtection="1">
      <alignment horizontal="center"/>
    </xf>
    <xf numFmtId="0" fontId="13" fillId="0" borderId="0" xfId="0" applyNumberFormat="1" applyFont="1" applyBorder="1"/>
    <xf numFmtId="1" fontId="24" fillId="3" borderId="1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0" fontId="0" fillId="0" borderId="6" xfId="0" applyBorder="1" applyAlignment="1">
      <alignment horizontal="right"/>
    </xf>
    <xf numFmtId="0" fontId="0" fillId="0" borderId="0" xfId="0" applyFill="1" applyAlignment="1">
      <alignment horizontal="right"/>
    </xf>
    <xf numFmtId="1" fontId="6" fillId="3" borderId="0" xfId="0" applyNumberFormat="1" applyFont="1" applyFill="1" applyAlignment="1" applyProtection="1">
      <alignment horizontal="center"/>
    </xf>
    <xf numFmtId="1" fontId="0" fillId="0" borderId="0" xfId="0" applyNumberFormat="1" applyFont="1" applyFill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0" fillId="0" borderId="0" xfId="0" applyFill="1" applyBorder="1" applyAlignment="1">
      <alignment horizontal="right"/>
    </xf>
    <xf numFmtId="1" fontId="0" fillId="0" borderId="7" xfId="0" applyNumberFormat="1" applyBorder="1" applyAlignment="1">
      <alignment horizontal="center"/>
    </xf>
    <xf numFmtId="1" fontId="6" fillId="3" borderId="6" xfId="0" applyNumberFormat="1" applyFont="1" applyFill="1" applyBorder="1" applyAlignment="1" applyProtection="1">
      <alignment horizontal="center"/>
    </xf>
    <xf numFmtId="0" fontId="0" fillId="0" borderId="7" xfId="0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Y348"/>
  <sheetViews>
    <sheetView showZeros="0" tabSelected="1" showRuler="0" showWhiteSpace="0" zoomScale="76" zoomScaleNormal="76" zoomScaleSheetLayoutView="75" workbookViewId="0">
      <pane xSplit="3" ySplit="3" topLeftCell="H4" activePane="bottomRight" state="frozen"/>
      <selection pane="topRight" activeCell="D1" sqref="D1"/>
      <selection pane="bottomLeft" activeCell="A4" sqref="A4"/>
      <selection pane="bottomRight" activeCell="A129" sqref="A129:A137"/>
    </sheetView>
  </sheetViews>
  <sheetFormatPr defaultRowHeight="13.2" x14ac:dyDescent="0.25"/>
  <cols>
    <col min="1" max="1" width="7.5546875" customWidth="1"/>
    <col min="2" max="2" width="24.44140625" customWidth="1"/>
    <col min="3" max="3" width="6.44140625" style="57" customWidth="1"/>
    <col min="4" max="4" width="6.44140625" customWidth="1"/>
    <col min="5" max="5" width="6.88671875" customWidth="1"/>
    <col min="6" max="6" width="6" customWidth="1"/>
    <col min="7" max="8" width="6.5546875" customWidth="1"/>
    <col min="9" max="9" width="6.44140625" customWidth="1"/>
    <col min="10" max="11" width="7" customWidth="1"/>
    <col min="12" max="12" width="7" hidden="1" customWidth="1"/>
    <col min="13" max="14" width="7" customWidth="1"/>
    <col min="15" max="15" width="6.5546875" customWidth="1"/>
    <col min="16" max="16" width="6.88671875" customWidth="1"/>
    <col min="17" max="22" width="7.109375" customWidth="1"/>
    <col min="23" max="24" width="6.44140625" customWidth="1"/>
    <col min="25" max="25" width="7.109375" customWidth="1"/>
    <col min="26" max="28" width="6.5546875" hidden="1" customWidth="1"/>
    <col min="29" max="29" width="9.109375" customWidth="1"/>
    <col min="31" max="31" width="9.109375" hidden="1" customWidth="1"/>
    <col min="32" max="44" width="9.88671875" hidden="1" customWidth="1"/>
    <col min="45" max="45" width="9.109375" hidden="1" customWidth="1"/>
    <col min="46" max="46" width="11.109375" hidden="1" customWidth="1"/>
    <col min="47" max="47" width="9.109375" hidden="1" customWidth="1"/>
    <col min="48" max="48" width="9.109375" customWidth="1"/>
    <col min="49" max="49" width="9.109375" hidden="1" customWidth="1"/>
  </cols>
  <sheetData>
    <row r="1" spans="1:49" ht="21" x14ac:dyDescent="0.4">
      <c r="A1" s="71" t="s">
        <v>142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</row>
    <row r="2" spans="1:49" ht="21" customHeight="1" thickBot="1" x14ac:dyDescent="0.45">
      <c r="A2" s="5"/>
      <c r="B2" s="5"/>
      <c r="C2" s="50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Y2" s="5"/>
      <c r="Z2" s="5"/>
      <c r="AA2" s="5"/>
      <c r="AB2" s="5"/>
    </row>
    <row r="3" spans="1:49" ht="33" customHeight="1" x14ac:dyDescent="0.4">
      <c r="A3" s="24" t="s">
        <v>9</v>
      </c>
      <c r="B3" s="25" t="s">
        <v>0</v>
      </c>
      <c r="C3" s="26" t="s">
        <v>10</v>
      </c>
      <c r="D3" s="46" t="s">
        <v>102</v>
      </c>
      <c r="E3" s="27" t="s">
        <v>124</v>
      </c>
      <c r="F3" s="27" t="s">
        <v>125</v>
      </c>
      <c r="G3" s="27" t="s">
        <v>126</v>
      </c>
      <c r="H3" s="27" t="s">
        <v>127</v>
      </c>
      <c r="I3" s="27" t="s">
        <v>148</v>
      </c>
      <c r="J3" s="27" t="s">
        <v>149</v>
      </c>
      <c r="K3" s="27" t="s">
        <v>128</v>
      </c>
      <c r="L3" s="27" t="s">
        <v>128</v>
      </c>
      <c r="M3" s="27" t="s">
        <v>161</v>
      </c>
      <c r="N3" s="27" t="s">
        <v>162</v>
      </c>
      <c r="O3" s="27" t="s">
        <v>129</v>
      </c>
      <c r="P3" s="27" t="s">
        <v>130</v>
      </c>
      <c r="Q3" s="27" t="s">
        <v>163</v>
      </c>
      <c r="R3" s="27" t="s">
        <v>164</v>
      </c>
      <c r="S3" s="27" t="s">
        <v>131</v>
      </c>
      <c r="T3" s="27" t="s">
        <v>132</v>
      </c>
      <c r="U3" s="27" t="s">
        <v>133</v>
      </c>
      <c r="V3" s="27" t="s">
        <v>134</v>
      </c>
      <c r="W3" s="27" t="s">
        <v>135</v>
      </c>
      <c r="X3" s="27" t="s">
        <v>136</v>
      </c>
      <c r="Y3" s="27" t="s">
        <v>137</v>
      </c>
      <c r="Z3" s="27" t="s">
        <v>138</v>
      </c>
      <c r="AA3" s="27" t="s">
        <v>139</v>
      </c>
      <c r="AB3" s="27" t="s">
        <v>140</v>
      </c>
      <c r="AC3" s="32" t="s">
        <v>3</v>
      </c>
      <c r="AD3" s="39" t="s">
        <v>141</v>
      </c>
      <c r="AE3" s="20" t="s">
        <v>46</v>
      </c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</row>
    <row r="4" spans="1:49" ht="20.25" customHeight="1" x14ac:dyDescent="0.25">
      <c r="A4" s="72" t="s">
        <v>6</v>
      </c>
      <c r="B4" s="73"/>
      <c r="C4" s="51"/>
      <c r="D4" s="23"/>
      <c r="E4" s="23"/>
      <c r="F4" s="23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"/>
      <c r="X4" s="1"/>
      <c r="Y4" s="17"/>
      <c r="Z4" s="17"/>
      <c r="AA4" s="17"/>
      <c r="AB4" s="17"/>
      <c r="AC4" s="17"/>
      <c r="AD4" s="28"/>
      <c r="AE4" t="str">
        <f t="shared" ref="AE4:AE34" si="0">IF(AV4=0,"",AV4)</f>
        <v/>
      </c>
    </row>
    <row r="5" spans="1:49" ht="13.5" customHeight="1" x14ac:dyDescent="0.25">
      <c r="A5" s="6">
        <v>1</v>
      </c>
      <c r="B5" s="4" t="s">
        <v>55</v>
      </c>
      <c r="C5" s="52">
        <v>1976</v>
      </c>
      <c r="D5" s="18" t="s">
        <v>66</v>
      </c>
      <c r="E5" s="37" t="s">
        <v>66</v>
      </c>
      <c r="F5" s="37" t="s">
        <v>66</v>
      </c>
      <c r="G5" s="18">
        <v>0</v>
      </c>
      <c r="H5" s="18">
        <v>0</v>
      </c>
      <c r="I5" s="18">
        <v>1080</v>
      </c>
      <c r="J5" s="33">
        <v>1005.191661062542</v>
      </c>
      <c r="K5" s="33">
        <v>1068.686868686869</v>
      </c>
      <c r="L5" s="33"/>
      <c r="M5" s="33">
        <v>1080</v>
      </c>
      <c r="N5" s="33">
        <v>1080</v>
      </c>
      <c r="O5" s="18">
        <v>1072.9191383078366</v>
      </c>
      <c r="P5" s="33">
        <v>1070.4813559322038</v>
      </c>
      <c r="Q5" s="33">
        <v>1080</v>
      </c>
      <c r="R5" s="33">
        <v>933.59427207637259</v>
      </c>
      <c r="S5" s="33">
        <v>0</v>
      </c>
      <c r="T5" s="33">
        <v>0</v>
      </c>
      <c r="U5" s="33">
        <v>1080</v>
      </c>
      <c r="V5" s="33">
        <v>1080</v>
      </c>
      <c r="W5" s="33">
        <v>1080</v>
      </c>
      <c r="X5" s="18">
        <v>943.67398119122254</v>
      </c>
      <c r="Y5" s="33"/>
      <c r="Z5" s="18"/>
      <c r="AA5" s="18"/>
      <c r="AB5" s="18"/>
      <c r="AC5" s="18">
        <f>SUM(D5:AB5)</f>
        <v>13654.547277257048</v>
      </c>
      <c r="AD5" s="28">
        <f>SUMIF(AF5:AR5,"&gt;0")</f>
        <v>13654.547277257045</v>
      </c>
      <c r="AE5" s="21" t="str">
        <f t="shared" si="0"/>
        <v/>
      </c>
      <c r="AF5" s="15">
        <f t="shared" ref="AF5:AF35" si="1">LARGE($D5:$AB5,1)</f>
        <v>1080</v>
      </c>
      <c r="AG5" s="15">
        <f t="shared" ref="AG5:AG35" si="2">LARGE($D5:$AB5,2)</f>
        <v>1080</v>
      </c>
      <c r="AH5" s="15">
        <f t="shared" ref="AH5:AH35" si="3">LARGE($D5:$AB5,3)</f>
        <v>1080</v>
      </c>
      <c r="AI5" s="15">
        <f t="shared" ref="AI5:AI35" si="4">LARGE($D5:$AB5,4)</f>
        <v>1080</v>
      </c>
      <c r="AJ5" s="15">
        <f t="shared" ref="AJ5:AJ35" si="5">LARGE($D5:$AB5,5)</f>
        <v>1080</v>
      </c>
      <c r="AK5" s="15">
        <f t="shared" ref="AK5:AK35" si="6">LARGE($D5:$AB5,6)</f>
        <v>1080</v>
      </c>
      <c r="AL5" s="15">
        <f t="shared" ref="AL5:AL35" si="7">LARGE($D5:$AB5,7)</f>
        <v>1080</v>
      </c>
      <c r="AM5" s="15">
        <f t="shared" ref="AM5:AM35" si="8">LARGE($D5:$AB5,8)</f>
        <v>1072.9191383078366</v>
      </c>
      <c r="AN5" s="15">
        <f t="shared" ref="AN5:AN35" si="9">LARGE($D5:$AB5,9)</f>
        <v>1070.4813559322038</v>
      </c>
      <c r="AO5" s="15">
        <f t="shared" ref="AO5:AO35" si="10">LARGE($D5:$AB5,10)</f>
        <v>1068.686868686869</v>
      </c>
      <c r="AP5" s="15">
        <f t="shared" ref="AP5:AP35" si="11">LARGE($D5:$AB5,11)</f>
        <v>1005.191661062542</v>
      </c>
      <c r="AQ5" s="15">
        <f t="shared" ref="AQ5:AQ35" si="12">LARGE($D5:$AB5,12)</f>
        <v>943.67398119122254</v>
      </c>
      <c r="AR5" s="15">
        <f t="shared" ref="AR5:AR35" si="13">LARGE($D5:$AB5,13)</f>
        <v>933.59427207637259</v>
      </c>
      <c r="AS5" s="12" t="s">
        <v>45</v>
      </c>
      <c r="AT5" s="19" t="e">
        <f>VLOOKUP(B5,prot!A:I,9,FALSE)</f>
        <v>#N/A</v>
      </c>
      <c r="AU5" s="9" t="b">
        <f t="shared" ref="AU5:AU35" si="14">ISERROR(AT5)</f>
        <v>1</v>
      </c>
      <c r="AV5" s="8">
        <f t="shared" ref="AV5:AV35" si="15">IF(AU5,0,AT5)</f>
        <v>0</v>
      </c>
    </row>
    <row r="6" spans="1:49" ht="12.75" customHeight="1" x14ac:dyDescent="0.25">
      <c r="A6" s="6">
        <v>2</v>
      </c>
      <c r="B6" s="4" t="s">
        <v>60</v>
      </c>
      <c r="C6" s="52">
        <v>1969</v>
      </c>
      <c r="D6" s="18">
        <v>933.26503126503121</v>
      </c>
      <c r="E6" s="37">
        <v>1142</v>
      </c>
      <c r="F6" s="37">
        <v>1142</v>
      </c>
      <c r="G6" s="18">
        <v>0</v>
      </c>
      <c r="H6" s="18">
        <v>1001</v>
      </c>
      <c r="I6" s="18">
        <v>961.0933837429111</v>
      </c>
      <c r="J6" s="18">
        <v>984.13947696139462</v>
      </c>
      <c r="K6" s="18">
        <v>1092.8328509406656</v>
      </c>
      <c r="L6" s="18"/>
      <c r="M6" s="18">
        <v>1103.5244140625</v>
      </c>
      <c r="N6" s="18">
        <v>1105.6084977238238</v>
      </c>
      <c r="O6" s="18">
        <v>890.64803921568614</v>
      </c>
      <c r="P6" s="18">
        <v>1102.7767503302509</v>
      </c>
      <c r="Q6" s="18">
        <v>900.47139713971387</v>
      </c>
      <c r="R6" s="18">
        <v>984.83904761904762</v>
      </c>
      <c r="S6" s="18">
        <v>0</v>
      </c>
      <c r="T6" s="18">
        <v>0</v>
      </c>
      <c r="U6" s="18">
        <v>822.50661478599216</v>
      </c>
      <c r="V6" s="18">
        <v>1007.4441087613292</v>
      </c>
      <c r="W6" s="18">
        <v>960.62100112909297</v>
      </c>
      <c r="X6" s="18">
        <v>1059.3969380962944</v>
      </c>
      <c r="Y6" s="18"/>
      <c r="Z6" s="18"/>
      <c r="AA6" s="18"/>
      <c r="AB6" s="18"/>
      <c r="AC6" s="18">
        <f>SUM(D6:AB6)</f>
        <v>17194.167551773735</v>
      </c>
      <c r="AD6" s="28">
        <f>SUMIF(AF6:AR6,"&gt;0")</f>
        <v>13647.276469367311</v>
      </c>
      <c r="AE6" s="21" t="str">
        <f t="shared" si="0"/>
        <v/>
      </c>
      <c r="AF6" s="15">
        <f t="shared" si="1"/>
        <v>1142</v>
      </c>
      <c r="AG6" s="15">
        <f t="shared" si="2"/>
        <v>1142</v>
      </c>
      <c r="AH6" s="15">
        <f t="shared" si="3"/>
        <v>1105.6084977238238</v>
      </c>
      <c r="AI6" s="15">
        <f t="shared" si="4"/>
        <v>1103.5244140625</v>
      </c>
      <c r="AJ6" s="15">
        <f t="shared" si="5"/>
        <v>1102.7767503302509</v>
      </c>
      <c r="AK6" s="15">
        <f t="shared" si="6"/>
        <v>1092.8328509406656</v>
      </c>
      <c r="AL6" s="15">
        <f t="shared" si="7"/>
        <v>1059.3969380962944</v>
      </c>
      <c r="AM6" s="15">
        <f t="shared" si="8"/>
        <v>1007.4441087613292</v>
      </c>
      <c r="AN6" s="15">
        <f t="shared" si="9"/>
        <v>1001</v>
      </c>
      <c r="AO6" s="15">
        <f t="shared" si="10"/>
        <v>984.83904761904762</v>
      </c>
      <c r="AP6" s="15">
        <f t="shared" si="11"/>
        <v>984.13947696139462</v>
      </c>
      <c r="AQ6" s="15">
        <f t="shared" si="12"/>
        <v>961.0933837429111</v>
      </c>
      <c r="AR6" s="15">
        <f t="shared" si="13"/>
        <v>960.62100112909297</v>
      </c>
      <c r="AS6" s="12" t="s">
        <v>45</v>
      </c>
      <c r="AT6" s="19" t="e">
        <f>VLOOKUP(B6,prot!A:I,9,FALSE)</f>
        <v>#N/A</v>
      </c>
      <c r="AU6" s="9" t="b">
        <f t="shared" si="14"/>
        <v>1</v>
      </c>
      <c r="AV6" s="8">
        <f t="shared" si="15"/>
        <v>0</v>
      </c>
    </row>
    <row r="7" spans="1:49" ht="13.5" customHeight="1" x14ac:dyDescent="0.25">
      <c r="A7" s="6">
        <v>3</v>
      </c>
      <c r="B7" s="4" t="s">
        <v>58</v>
      </c>
      <c r="C7" s="52">
        <v>1970</v>
      </c>
      <c r="D7" s="18" t="s">
        <v>66</v>
      </c>
      <c r="E7" s="37" t="s">
        <v>66</v>
      </c>
      <c r="F7" s="37" t="s">
        <v>66</v>
      </c>
      <c r="G7" s="18">
        <v>870</v>
      </c>
      <c r="H7" s="18">
        <v>705</v>
      </c>
      <c r="I7" s="18">
        <v>925.59044117647056</v>
      </c>
      <c r="J7" s="18">
        <v>966.23703703703723</v>
      </c>
      <c r="K7" s="18">
        <v>1014.0661016949153</v>
      </c>
      <c r="L7" s="18"/>
      <c r="M7" s="18">
        <v>1096.6433121019106</v>
      </c>
      <c r="N7" s="18">
        <v>1025.9402843601897</v>
      </c>
      <c r="O7" s="18">
        <v>1117.3058056504192</v>
      </c>
      <c r="P7" s="18">
        <v>1077.9152542372883</v>
      </c>
      <c r="Q7" s="18">
        <v>1086.2904522613064</v>
      </c>
      <c r="R7" s="18">
        <v>1011.9767786561264</v>
      </c>
      <c r="S7" s="18">
        <v>0</v>
      </c>
      <c r="T7" s="18">
        <v>0</v>
      </c>
      <c r="U7" s="18">
        <v>1020.2149122807016</v>
      </c>
      <c r="V7" s="18">
        <v>1025.6273291925463</v>
      </c>
      <c r="W7" s="18">
        <v>0</v>
      </c>
      <c r="X7" s="18">
        <v>1131</v>
      </c>
      <c r="Y7" s="18"/>
      <c r="Z7" s="18"/>
      <c r="AA7" s="18"/>
      <c r="AB7" s="18"/>
      <c r="AC7" s="18">
        <f>SUM(D7:AB7)</f>
        <v>14073.807708648912</v>
      </c>
      <c r="AD7" s="28">
        <f>SUMIF(AF7:AR7,"&gt;0")</f>
        <v>13368.807708648914</v>
      </c>
      <c r="AE7" s="21" t="str">
        <f t="shared" si="0"/>
        <v/>
      </c>
      <c r="AF7" s="15">
        <f t="shared" si="1"/>
        <v>1131</v>
      </c>
      <c r="AG7" s="15">
        <f t="shared" si="2"/>
        <v>1117.3058056504192</v>
      </c>
      <c r="AH7" s="15">
        <f t="shared" si="3"/>
        <v>1096.6433121019106</v>
      </c>
      <c r="AI7" s="15">
        <f t="shared" si="4"/>
        <v>1086.2904522613064</v>
      </c>
      <c r="AJ7" s="15">
        <f t="shared" si="5"/>
        <v>1077.9152542372883</v>
      </c>
      <c r="AK7" s="15">
        <f t="shared" si="6"/>
        <v>1025.9402843601897</v>
      </c>
      <c r="AL7" s="15">
        <f t="shared" si="7"/>
        <v>1025.6273291925463</v>
      </c>
      <c r="AM7" s="15">
        <f t="shared" si="8"/>
        <v>1020.2149122807016</v>
      </c>
      <c r="AN7" s="15">
        <f t="shared" si="9"/>
        <v>1014.0661016949153</v>
      </c>
      <c r="AO7" s="15">
        <f t="shared" si="10"/>
        <v>1011.9767786561264</v>
      </c>
      <c r="AP7" s="15">
        <f t="shared" si="11"/>
        <v>966.23703703703723</v>
      </c>
      <c r="AQ7" s="15">
        <f t="shared" si="12"/>
        <v>925.59044117647056</v>
      </c>
      <c r="AR7" s="15">
        <f t="shared" si="13"/>
        <v>870</v>
      </c>
      <c r="AS7" s="12" t="s">
        <v>45</v>
      </c>
      <c r="AT7" s="19" t="e">
        <f>VLOOKUP(B7,prot!A:I,9,FALSE)</f>
        <v>#N/A</v>
      </c>
      <c r="AU7" s="9" t="b">
        <f t="shared" si="14"/>
        <v>1</v>
      </c>
      <c r="AV7" s="8">
        <f t="shared" si="15"/>
        <v>0</v>
      </c>
    </row>
    <row r="8" spans="1:49" ht="13.5" customHeight="1" x14ac:dyDescent="0.25">
      <c r="A8" s="6">
        <v>4</v>
      </c>
      <c r="B8" s="1" t="s">
        <v>101</v>
      </c>
      <c r="C8" s="53">
        <v>1970</v>
      </c>
      <c r="D8" s="18" t="s">
        <v>66</v>
      </c>
      <c r="E8" s="37" t="s">
        <v>66</v>
      </c>
      <c r="F8" s="37" t="s">
        <v>66</v>
      </c>
      <c r="G8" s="18">
        <v>780</v>
      </c>
      <c r="H8" s="18">
        <v>628</v>
      </c>
      <c r="I8" s="18">
        <v>725.32584269662925</v>
      </c>
      <c r="J8" s="18">
        <v>858.17105263157907</v>
      </c>
      <c r="K8" s="18">
        <v>921.87827426810475</v>
      </c>
      <c r="L8" s="18"/>
      <c r="M8" s="18">
        <v>912.45373012637583</v>
      </c>
      <c r="N8" s="18">
        <v>876.05584783488473</v>
      </c>
      <c r="O8" s="18">
        <v>716.90079681274904</v>
      </c>
      <c r="P8" s="18">
        <v>843.63367346938787</v>
      </c>
      <c r="Q8" s="18">
        <v>735.27823129251681</v>
      </c>
      <c r="R8" s="18">
        <v>1039.7162436548222</v>
      </c>
      <c r="S8" s="18">
        <v>906.16952573158437</v>
      </c>
      <c r="T8" s="18">
        <v>0</v>
      </c>
      <c r="U8" s="18">
        <v>911.00130548302889</v>
      </c>
      <c r="V8" s="18">
        <v>765.65378670788243</v>
      </c>
      <c r="W8" s="18">
        <v>751.86942296252232</v>
      </c>
      <c r="X8" s="18">
        <v>994.05318478032359</v>
      </c>
      <c r="Y8" s="18"/>
      <c r="Z8" s="18"/>
      <c r="AA8" s="18"/>
      <c r="AB8" s="18"/>
      <c r="AC8" s="18">
        <f>SUM(D8:AB8)</f>
        <v>13366.16091845239</v>
      </c>
      <c r="AD8" s="28">
        <f>SUMIF(AF8:AR8,"&gt;0")</f>
        <v>11295.934278943014</v>
      </c>
      <c r="AE8" s="21" t="str">
        <f t="shared" si="0"/>
        <v/>
      </c>
      <c r="AF8" s="15">
        <f t="shared" si="1"/>
        <v>1039.7162436548222</v>
      </c>
      <c r="AG8" s="15">
        <f t="shared" si="2"/>
        <v>994.05318478032359</v>
      </c>
      <c r="AH8" s="15">
        <f t="shared" si="3"/>
        <v>921.87827426810475</v>
      </c>
      <c r="AI8" s="15">
        <f t="shared" si="4"/>
        <v>912.45373012637583</v>
      </c>
      <c r="AJ8" s="15">
        <f t="shared" si="5"/>
        <v>911.00130548302889</v>
      </c>
      <c r="AK8" s="15">
        <f t="shared" si="6"/>
        <v>906.16952573158437</v>
      </c>
      <c r="AL8" s="15">
        <f t="shared" si="7"/>
        <v>876.05584783488473</v>
      </c>
      <c r="AM8" s="15">
        <f t="shared" si="8"/>
        <v>858.17105263157907</v>
      </c>
      <c r="AN8" s="15">
        <f t="shared" si="9"/>
        <v>843.63367346938787</v>
      </c>
      <c r="AO8" s="15">
        <f t="shared" si="10"/>
        <v>780</v>
      </c>
      <c r="AP8" s="15">
        <f t="shared" si="11"/>
        <v>765.65378670788243</v>
      </c>
      <c r="AQ8" s="15">
        <f t="shared" si="12"/>
        <v>751.86942296252232</v>
      </c>
      <c r="AR8" s="15">
        <f t="shared" si="13"/>
        <v>735.27823129251681</v>
      </c>
      <c r="AS8" s="12" t="s">
        <v>45</v>
      </c>
      <c r="AT8" s="19" t="e">
        <f>VLOOKUP(B8,prot!A:I,9,FALSE)</f>
        <v>#N/A</v>
      </c>
      <c r="AU8" s="9" t="b">
        <f t="shared" si="14"/>
        <v>1</v>
      </c>
      <c r="AV8" s="8">
        <f t="shared" si="15"/>
        <v>0</v>
      </c>
    </row>
    <row r="9" spans="1:49" ht="13.5" customHeight="1" x14ac:dyDescent="0.25">
      <c r="A9" s="6">
        <v>5</v>
      </c>
      <c r="B9" s="4" t="s">
        <v>49</v>
      </c>
      <c r="C9" s="52">
        <v>1977</v>
      </c>
      <c r="D9" s="18" t="s">
        <v>66</v>
      </c>
      <c r="E9" s="37" t="s">
        <v>66</v>
      </c>
      <c r="F9" s="37" t="s">
        <v>66</v>
      </c>
      <c r="G9" s="18">
        <v>0</v>
      </c>
      <c r="H9" s="18">
        <v>0</v>
      </c>
      <c r="I9" s="18">
        <v>936.16006276971382</v>
      </c>
      <c r="J9" s="18">
        <v>934.87586641461894</v>
      </c>
      <c r="K9" s="18">
        <v>1054.4589066567498</v>
      </c>
      <c r="L9" s="18"/>
      <c r="M9" s="18">
        <v>1010.7136731777036</v>
      </c>
      <c r="N9" s="18">
        <v>1034.6989409984872</v>
      </c>
      <c r="O9" s="18">
        <v>0</v>
      </c>
      <c r="P9" s="18">
        <v>1072</v>
      </c>
      <c r="Q9" s="18">
        <v>970.45279444269033</v>
      </c>
      <c r="R9" s="18">
        <v>1072</v>
      </c>
      <c r="S9" s="18">
        <v>0</v>
      </c>
      <c r="T9" s="18">
        <v>0</v>
      </c>
      <c r="U9" s="18">
        <v>941.30550284629999</v>
      </c>
      <c r="V9" s="18">
        <v>972.62765406525148</v>
      </c>
      <c r="W9" s="18">
        <v>996.63893510815319</v>
      </c>
      <c r="X9" s="18" t="s">
        <v>66</v>
      </c>
      <c r="Y9" s="18"/>
      <c r="Z9" s="18"/>
      <c r="AA9" s="18"/>
      <c r="AB9" s="18"/>
      <c r="AC9" s="18">
        <f>SUM(D9:AB9)</f>
        <v>10995.932336479667</v>
      </c>
      <c r="AD9" s="28">
        <f>SUMIF(AF9:AR9,"&gt;0")</f>
        <v>10995.932336479667</v>
      </c>
      <c r="AE9" s="21" t="str">
        <f t="shared" si="0"/>
        <v/>
      </c>
      <c r="AF9" s="15">
        <f t="shared" si="1"/>
        <v>1072</v>
      </c>
      <c r="AG9" s="15">
        <f t="shared" si="2"/>
        <v>1072</v>
      </c>
      <c r="AH9" s="15">
        <f t="shared" si="3"/>
        <v>1054.4589066567498</v>
      </c>
      <c r="AI9" s="15">
        <f t="shared" si="4"/>
        <v>1034.6989409984872</v>
      </c>
      <c r="AJ9" s="15">
        <f t="shared" si="5"/>
        <v>1010.7136731777036</v>
      </c>
      <c r="AK9" s="15">
        <f t="shared" si="6"/>
        <v>996.63893510815319</v>
      </c>
      <c r="AL9" s="15">
        <f t="shared" si="7"/>
        <v>972.62765406525148</v>
      </c>
      <c r="AM9" s="15">
        <f t="shared" si="8"/>
        <v>970.45279444269033</v>
      </c>
      <c r="AN9" s="15">
        <f t="shared" si="9"/>
        <v>941.30550284629999</v>
      </c>
      <c r="AO9" s="15">
        <f t="shared" si="10"/>
        <v>936.16006276971382</v>
      </c>
      <c r="AP9" s="15">
        <f t="shared" si="11"/>
        <v>934.87586641461894</v>
      </c>
      <c r="AQ9" s="15">
        <f t="shared" si="12"/>
        <v>0</v>
      </c>
      <c r="AR9" s="15">
        <f t="shared" si="13"/>
        <v>0</v>
      </c>
      <c r="AS9" s="12" t="s">
        <v>45</v>
      </c>
      <c r="AT9" s="19" t="e">
        <f>VLOOKUP(B9,prot!A:I,9,FALSE)</f>
        <v>#N/A</v>
      </c>
      <c r="AU9" s="9" t="b">
        <f t="shared" si="14"/>
        <v>1</v>
      </c>
      <c r="AV9" s="8">
        <f t="shared" si="15"/>
        <v>0</v>
      </c>
    </row>
    <row r="10" spans="1:49" ht="13.5" customHeight="1" x14ac:dyDescent="0.25">
      <c r="A10" s="6">
        <v>6</v>
      </c>
      <c r="B10" s="4" t="s">
        <v>53</v>
      </c>
      <c r="C10" s="52">
        <v>1972</v>
      </c>
      <c r="D10" s="18" t="s">
        <v>66</v>
      </c>
      <c r="E10" s="37" t="s">
        <v>66</v>
      </c>
      <c r="F10" s="37" t="s">
        <v>66</v>
      </c>
      <c r="G10" s="18">
        <v>897</v>
      </c>
      <c r="H10" s="18">
        <v>0</v>
      </c>
      <c r="I10" s="18">
        <v>898.96153846153868</v>
      </c>
      <c r="J10" s="18">
        <v>859.11433351924165</v>
      </c>
      <c r="K10" s="18">
        <v>943.85540237255555</v>
      </c>
      <c r="L10" s="18"/>
      <c r="M10" s="18">
        <v>887.08296415626251</v>
      </c>
      <c r="N10" s="18">
        <v>959.58648648648625</v>
      </c>
      <c r="O10" s="18">
        <v>976.71428571428578</v>
      </c>
      <c r="P10" s="18">
        <v>868.76988788040603</v>
      </c>
      <c r="Q10" s="18">
        <v>908.84961549416118</v>
      </c>
      <c r="R10" s="18">
        <v>0</v>
      </c>
      <c r="S10" s="18">
        <v>944.82038488952264</v>
      </c>
      <c r="T10" s="18">
        <v>787.28638497652594</v>
      </c>
      <c r="U10" s="18">
        <v>0</v>
      </c>
      <c r="V10" s="18">
        <v>0</v>
      </c>
      <c r="W10" s="18">
        <v>0</v>
      </c>
      <c r="X10" s="18">
        <v>992.63075938566556</v>
      </c>
      <c r="Y10" s="18"/>
      <c r="Z10" s="18"/>
      <c r="AA10" s="18"/>
      <c r="AB10" s="18"/>
      <c r="AC10" s="18">
        <f>SUM(D10:AB10)</f>
        <v>10924.67204333665</v>
      </c>
      <c r="AD10" s="28">
        <f>SUMIF(AF10:AR10,"&gt;0")</f>
        <v>10924.67204333665</v>
      </c>
      <c r="AE10" s="21" t="str">
        <f t="shared" si="0"/>
        <v/>
      </c>
      <c r="AF10" s="15">
        <f t="shared" si="1"/>
        <v>992.63075938566556</v>
      </c>
      <c r="AG10" s="15">
        <f t="shared" si="2"/>
        <v>976.71428571428578</v>
      </c>
      <c r="AH10" s="15">
        <f t="shared" si="3"/>
        <v>959.58648648648625</v>
      </c>
      <c r="AI10" s="15">
        <f t="shared" si="4"/>
        <v>944.82038488952264</v>
      </c>
      <c r="AJ10" s="15">
        <f t="shared" si="5"/>
        <v>943.85540237255555</v>
      </c>
      <c r="AK10" s="15">
        <f t="shared" si="6"/>
        <v>908.84961549416118</v>
      </c>
      <c r="AL10" s="15">
        <f t="shared" si="7"/>
        <v>898.96153846153868</v>
      </c>
      <c r="AM10" s="15">
        <f t="shared" si="8"/>
        <v>897</v>
      </c>
      <c r="AN10" s="15">
        <f t="shared" si="9"/>
        <v>887.08296415626251</v>
      </c>
      <c r="AO10" s="15">
        <f t="shared" si="10"/>
        <v>868.76988788040603</v>
      </c>
      <c r="AP10" s="15">
        <f t="shared" si="11"/>
        <v>859.11433351924165</v>
      </c>
      <c r="AQ10" s="15">
        <f t="shared" si="12"/>
        <v>787.28638497652594</v>
      </c>
      <c r="AR10" s="15">
        <f t="shared" si="13"/>
        <v>0</v>
      </c>
      <c r="AS10" s="12" t="s">
        <v>45</v>
      </c>
      <c r="AT10" s="19" t="e">
        <f>VLOOKUP(B10,prot!A:I,9,FALSE)</f>
        <v>#N/A</v>
      </c>
      <c r="AU10" s="9" t="b">
        <f t="shared" si="14"/>
        <v>1</v>
      </c>
      <c r="AV10" s="8">
        <f t="shared" si="15"/>
        <v>0</v>
      </c>
    </row>
    <row r="11" spans="1:49" ht="14.25" customHeight="1" x14ac:dyDescent="0.25">
      <c r="A11" s="6">
        <v>7</v>
      </c>
      <c r="B11" s="1" t="s">
        <v>70</v>
      </c>
      <c r="C11" s="52">
        <v>1979</v>
      </c>
      <c r="D11" s="18" t="s">
        <v>66</v>
      </c>
      <c r="E11" s="37" t="s">
        <v>66</v>
      </c>
      <c r="F11" s="37" t="s">
        <v>66</v>
      </c>
      <c r="G11" s="18">
        <v>0</v>
      </c>
      <c r="H11" s="18">
        <v>833</v>
      </c>
      <c r="I11" s="18" t="s">
        <v>66</v>
      </c>
      <c r="J11" s="18" t="s">
        <v>66</v>
      </c>
      <c r="K11" s="18">
        <v>897.50160359204619</v>
      </c>
      <c r="L11" s="18"/>
      <c r="M11" s="18">
        <v>857.05362259516983</v>
      </c>
      <c r="N11" s="18">
        <v>919.62397820163471</v>
      </c>
      <c r="O11" s="18">
        <v>919.82404371584721</v>
      </c>
      <c r="P11" s="18">
        <v>1003.7611940298509</v>
      </c>
      <c r="Q11" s="18">
        <v>863.44605750071162</v>
      </c>
      <c r="R11" s="18">
        <v>909.36782154722357</v>
      </c>
      <c r="S11" s="18">
        <v>0</v>
      </c>
      <c r="T11" s="18">
        <v>0</v>
      </c>
      <c r="U11" s="18">
        <v>987.57337367624837</v>
      </c>
      <c r="V11" s="18">
        <v>912.66174298375176</v>
      </c>
      <c r="W11" s="18">
        <v>884.96631736526956</v>
      </c>
      <c r="X11" s="18" t="s">
        <v>66</v>
      </c>
      <c r="Y11" s="18"/>
      <c r="Z11" s="18"/>
      <c r="AA11" s="18"/>
      <c r="AB11" s="18"/>
      <c r="AC11" s="18">
        <f>SUM(D11:AB11)</f>
        <v>9988.7797552077554</v>
      </c>
      <c r="AD11" s="28">
        <f>SUMIF(AF11:AR11,"&gt;0")</f>
        <v>9988.7797552077536</v>
      </c>
      <c r="AE11" s="21" t="str">
        <f t="shared" si="0"/>
        <v/>
      </c>
      <c r="AF11" s="15">
        <f t="shared" si="1"/>
        <v>1003.7611940298509</v>
      </c>
      <c r="AG11" s="15">
        <f t="shared" si="2"/>
        <v>987.57337367624837</v>
      </c>
      <c r="AH11" s="15">
        <f t="shared" si="3"/>
        <v>919.82404371584721</v>
      </c>
      <c r="AI11" s="15">
        <f t="shared" si="4"/>
        <v>919.62397820163471</v>
      </c>
      <c r="AJ11" s="15">
        <f t="shared" si="5"/>
        <v>912.66174298375176</v>
      </c>
      <c r="AK11" s="15">
        <f t="shared" si="6"/>
        <v>909.36782154722357</v>
      </c>
      <c r="AL11" s="15">
        <f t="shared" si="7"/>
        <v>897.50160359204619</v>
      </c>
      <c r="AM11" s="15">
        <f t="shared" si="8"/>
        <v>884.96631736526956</v>
      </c>
      <c r="AN11" s="15">
        <f t="shared" si="9"/>
        <v>863.44605750071162</v>
      </c>
      <c r="AO11" s="15">
        <f t="shared" si="10"/>
        <v>857.05362259516983</v>
      </c>
      <c r="AP11" s="15">
        <f t="shared" si="11"/>
        <v>833</v>
      </c>
      <c r="AQ11" s="15">
        <f t="shared" si="12"/>
        <v>0</v>
      </c>
      <c r="AR11" s="15">
        <f t="shared" si="13"/>
        <v>0</v>
      </c>
      <c r="AS11" s="12" t="s">
        <v>45</v>
      </c>
      <c r="AT11" s="19" t="e">
        <f>VLOOKUP(B11,prot!A:I,9,FALSE)</f>
        <v>#N/A</v>
      </c>
      <c r="AU11" s="9" t="b">
        <f t="shared" si="14"/>
        <v>1</v>
      </c>
      <c r="AV11" s="8">
        <f t="shared" si="15"/>
        <v>0</v>
      </c>
    </row>
    <row r="12" spans="1:49" ht="13.5" customHeight="1" x14ac:dyDescent="0.25">
      <c r="A12" s="6">
        <v>8</v>
      </c>
      <c r="B12" s="4" t="s">
        <v>56</v>
      </c>
      <c r="C12" s="52">
        <v>1977</v>
      </c>
      <c r="D12" s="18">
        <v>737.97730956239877</v>
      </c>
      <c r="E12" s="37" t="s">
        <v>66</v>
      </c>
      <c r="F12" s="37" t="s">
        <v>66</v>
      </c>
      <c r="G12" s="18">
        <v>0</v>
      </c>
      <c r="H12" s="18">
        <v>0</v>
      </c>
      <c r="I12" s="18">
        <v>877.62853990437668</v>
      </c>
      <c r="J12" s="18">
        <v>1004.5010155721055</v>
      </c>
      <c r="K12" s="18">
        <v>1005.4751773049646</v>
      </c>
      <c r="L12" s="18"/>
      <c r="M12" s="18" t="s">
        <v>66</v>
      </c>
      <c r="N12" s="18" t="s">
        <v>66</v>
      </c>
      <c r="O12" s="18">
        <v>1072</v>
      </c>
      <c r="P12" s="18">
        <v>907.50665894614951</v>
      </c>
      <c r="Q12" s="18">
        <v>0</v>
      </c>
      <c r="R12" s="18">
        <v>0</v>
      </c>
      <c r="S12" s="18">
        <v>1072</v>
      </c>
      <c r="T12" s="18">
        <v>0</v>
      </c>
      <c r="U12" s="18">
        <v>972.68235294117665</v>
      </c>
      <c r="V12" s="18">
        <v>0</v>
      </c>
      <c r="W12" s="18">
        <v>872.51274581209043</v>
      </c>
      <c r="X12" s="18" t="s">
        <v>66</v>
      </c>
      <c r="Y12" s="18"/>
      <c r="Z12" s="18"/>
      <c r="AA12" s="18"/>
      <c r="AB12" s="18"/>
      <c r="AC12" s="18">
        <f>SUM(D12:AB12)</f>
        <v>8522.2838000432621</v>
      </c>
      <c r="AD12" s="28">
        <f>SUMIF(AF12:AR12,"&gt;0")</f>
        <v>8522.2838000432621</v>
      </c>
      <c r="AE12" s="21" t="str">
        <f t="shared" si="0"/>
        <v/>
      </c>
      <c r="AF12" s="15">
        <f t="shared" si="1"/>
        <v>1072</v>
      </c>
      <c r="AG12" s="15">
        <f t="shared" si="2"/>
        <v>1072</v>
      </c>
      <c r="AH12" s="15">
        <f t="shared" si="3"/>
        <v>1005.4751773049646</v>
      </c>
      <c r="AI12" s="15">
        <f t="shared" si="4"/>
        <v>1004.5010155721055</v>
      </c>
      <c r="AJ12" s="15">
        <f t="shared" si="5"/>
        <v>972.68235294117665</v>
      </c>
      <c r="AK12" s="15">
        <f t="shared" si="6"/>
        <v>907.50665894614951</v>
      </c>
      <c r="AL12" s="15">
        <f t="shared" si="7"/>
        <v>877.62853990437668</v>
      </c>
      <c r="AM12" s="15">
        <f t="shared" si="8"/>
        <v>872.51274581209043</v>
      </c>
      <c r="AN12" s="15">
        <f t="shared" si="9"/>
        <v>737.97730956239877</v>
      </c>
      <c r="AO12" s="15">
        <f t="shared" si="10"/>
        <v>0</v>
      </c>
      <c r="AP12" s="15">
        <f t="shared" si="11"/>
        <v>0</v>
      </c>
      <c r="AQ12" s="15">
        <f t="shared" si="12"/>
        <v>0</v>
      </c>
      <c r="AR12" s="15">
        <f t="shared" si="13"/>
        <v>0</v>
      </c>
      <c r="AS12" s="12" t="s">
        <v>45</v>
      </c>
      <c r="AT12" s="19" t="e">
        <f>VLOOKUP(B12,prot!A:I,9,FALSE)</f>
        <v>#N/A</v>
      </c>
      <c r="AU12" s="9" t="b">
        <f t="shared" si="14"/>
        <v>1</v>
      </c>
      <c r="AV12" s="8">
        <f t="shared" si="15"/>
        <v>0</v>
      </c>
    </row>
    <row r="13" spans="1:49" ht="13.5" customHeight="1" x14ac:dyDescent="0.25">
      <c r="A13" s="6">
        <v>9</v>
      </c>
      <c r="B13" s="4" t="s">
        <v>43</v>
      </c>
      <c r="C13" s="52">
        <v>1970</v>
      </c>
      <c r="D13" s="18" t="s">
        <v>66</v>
      </c>
      <c r="E13" s="37" t="s">
        <v>66</v>
      </c>
      <c r="F13" s="37">
        <v>867</v>
      </c>
      <c r="G13" s="18">
        <v>0</v>
      </c>
      <c r="H13" s="18">
        <v>0</v>
      </c>
      <c r="I13" s="18" t="s">
        <v>66</v>
      </c>
      <c r="J13" s="18" t="s">
        <v>66</v>
      </c>
      <c r="K13" s="18">
        <v>850.82337883959065</v>
      </c>
      <c r="L13" s="18"/>
      <c r="M13" s="18" t="s">
        <v>66</v>
      </c>
      <c r="N13" s="18">
        <v>777.28330341113099</v>
      </c>
      <c r="O13" s="18" t="s">
        <v>66</v>
      </c>
      <c r="P13" s="18">
        <v>759.54157096922393</v>
      </c>
      <c r="Q13" s="18">
        <v>771.67467872441694</v>
      </c>
      <c r="R13" s="18">
        <v>785.06745879647372</v>
      </c>
      <c r="S13" s="18">
        <v>815.14130105900165</v>
      </c>
      <c r="T13" s="18">
        <v>0</v>
      </c>
      <c r="U13" s="18">
        <v>0</v>
      </c>
      <c r="V13" s="18">
        <v>796.74788902291903</v>
      </c>
      <c r="W13" s="18">
        <v>790.6740694401002</v>
      </c>
      <c r="X13" s="18">
        <v>895.25009466111328</v>
      </c>
      <c r="Y13" s="18"/>
      <c r="Z13" s="18"/>
      <c r="AA13" s="18"/>
      <c r="AB13" s="18"/>
      <c r="AC13" s="18">
        <f>SUM(D13:AB13)</f>
        <v>8109.2037449239706</v>
      </c>
      <c r="AD13" s="28">
        <f>SUMIF(AF13:AR13,"&gt;0")</f>
        <v>8109.2037449239706</v>
      </c>
      <c r="AE13" s="21" t="str">
        <f t="shared" si="0"/>
        <v/>
      </c>
      <c r="AF13" s="15">
        <f t="shared" si="1"/>
        <v>895.25009466111328</v>
      </c>
      <c r="AG13" s="15">
        <f t="shared" si="2"/>
        <v>867</v>
      </c>
      <c r="AH13" s="15">
        <f t="shared" si="3"/>
        <v>850.82337883959065</v>
      </c>
      <c r="AI13" s="15">
        <f t="shared" si="4"/>
        <v>815.14130105900165</v>
      </c>
      <c r="AJ13" s="15">
        <f t="shared" si="5"/>
        <v>796.74788902291903</v>
      </c>
      <c r="AK13" s="15">
        <f t="shared" si="6"/>
        <v>790.6740694401002</v>
      </c>
      <c r="AL13" s="15">
        <f t="shared" si="7"/>
        <v>785.06745879647372</v>
      </c>
      <c r="AM13" s="15">
        <f t="shared" si="8"/>
        <v>777.28330341113099</v>
      </c>
      <c r="AN13" s="15">
        <f t="shared" si="9"/>
        <v>771.67467872441694</v>
      </c>
      <c r="AO13" s="15">
        <f t="shared" si="10"/>
        <v>759.54157096922393</v>
      </c>
      <c r="AP13" s="15">
        <f t="shared" si="11"/>
        <v>0</v>
      </c>
      <c r="AQ13" s="15">
        <f t="shared" si="12"/>
        <v>0</v>
      </c>
      <c r="AR13" s="15">
        <f t="shared" si="13"/>
        <v>0</v>
      </c>
      <c r="AS13" s="12" t="s">
        <v>45</v>
      </c>
      <c r="AT13" s="19" t="e">
        <f>VLOOKUP(B13,prot!A:I,9,FALSE)</f>
        <v>#N/A</v>
      </c>
      <c r="AU13" s="9" t="b">
        <f t="shared" si="14"/>
        <v>1</v>
      </c>
      <c r="AV13" s="8">
        <f t="shared" si="15"/>
        <v>0</v>
      </c>
    </row>
    <row r="14" spans="1:49" ht="13.5" customHeight="1" x14ac:dyDescent="0.25">
      <c r="A14" s="6">
        <v>10</v>
      </c>
      <c r="B14" s="4" t="s">
        <v>79</v>
      </c>
      <c r="C14" s="52">
        <v>1977</v>
      </c>
      <c r="D14" s="18" t="s">
        <v>66</v>
      </c>
      <c r="E14" s="37">
        <v>901</v>
      </c>
      <c r="F14" s="37">
        <v>1046</v>
      </c>
      <c r="G14" s="18">
        <v>849</v>
      </c>
      <c r="H14" s="18">
        <v>732</v>
      </c>
      <c r="I14" s="18" t="s">
        <v>66</v>
      </c>
      <c r="J14" s="18" t="s">
        <v>66</v>
      </c>
      <c r="K14" s="18">
        <v>584.62680412371128</v>
      </c>
      <c r="L14" s="18"/>
      <c r="M14" s="18">
        <v>618.68999708369779</v>
      </c>
      <c r="N14" s="18">
        <v>617.64238410596033</v>
      </c>
      <c r="O14" s="18">
        <v>0</v>
      </c>
      <c r="P14" s="18">
        <v>640.74570727718731</v>
      </c>
      <c r="Q14" s="18">
        <v>581.86747444149944</v>
      </c>
      <c r="R14" s="18">
        <v>780.61600321672699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642.76953965294717</v>
      </c>
      <c r="Y14" s="18"/>
      <c r="Z14" s="18"/>
      <c r="AA14" s="18"/>
      <c r="AB14" s="18"/>
      <c r="AC14" s="18">
        <f>SUM(D14:AB14)</f>
        <v>7994.9579099017301</v>
      </c>
      <c r="AD14" s="28">
        <f>SUMIF(AF14:AR14,"&gt;0")</f>
        <v>7994.957909901731</v>
      </c>
      <c r="AE14" s="21" t="str">
        <f t="shared" si="0"/>
        <v/>
      </c>
      <c r="AF14" s="15">
        <f t="shared" si="1"/>
        <v>1046</v>
      </c>
      <c r="AG14" s="15">
        <f t="shared" si="2"/>
        <v>901</v>
      </c>
      <c r="AH14" s="15">
        <f t="shared" si="3"/>
        <v>849</v>
      </c>
      <c r="AI14" s="15">
        <f t="shared" si="4"/>
        <v>780.61600321672699</v>
      </c>
      <c r="AJ14" s="15">
        <f t="shared" si="5"/>
        <v>732</v>
      </c>
      <c r="AK14" s="15">
        <f t="shared" si="6"/>
        <v>642.76953965294717</v>
      </c>
      <c r="AL14" s="15">
        <f t="shared" si="7"/>
        <v>640.74570727718731</v>
      </c>
      <c r="AM14" s="15">
        <f t="shared" si="8"/>
        <v>618.68999708369779</v>
      </c>
      <c r="AN14" s="15">
        <f t="shared" si="9"/>
        <v>617.64238410596033</v>
      </c>
      <c r="AO14" s="15">
        <f t="shared" si="10"/>
        <v>584.62680412371128</v>
      </c>
      <c r="AP14" s="15">
        <f t="shared" si="11"/>
        <v>581.86747444149944</v>
      </c>
      <c r="AQ14" s="15">
        <f t="shared" si="12"/>
        <v>0</v>
      </c>
      <c r="AR14" s="15">
        <f t="shared" si="13"/>
        <v>0</v>
      </c>
      <c r="AS14" s="12" t="s">
        <v>45</v>
      </c>
      <c r="AT14" s="19" t="e">
        <f>VLOOKUP(B14,prot!A:I,9,FALSE)</f>
        <v>#N/A</v>
      </c>
      <c r="AU14" s="9" t="b">
        <f t="shared" si="14"/>
        <v>1</v>
      </c>
      <c r="AV14" s="8">
        <f t="shared" si="15"/>
        <v>0</v>
      </c>
      <c r="AW14" s="31"/>
    </row>
    <row r="15" spans="1:49" ht="13.5" customHeight="1" x14ac:dyDescent="0.25">
      <c r="A15" s="6">
        <v>11</v>
      </c>
      <c r="B15" s="1" t="s">
        <v>116</v>
      </c>
      <c r="C15" s="53">
        <v>1970</v>
      </c>
      <c r="D15" s="18" t="s">
        <v>66</v>
      </c>
      <c r="E15" s="37" t="s">
        <v>66</v>
      </c>
      <c r="F15" s="37" t="s">
        <v>66</v>
      </c>
      <c r="G15" s="18">
        <v>0</v>
      </c>
      <c r="H15" s="18">
        <v>0</v>
      </c>
      <c r="I15" s="18" t="s">
        <v>66</v>
      </c>
      <c r="J15" s="18" t="s">
        <v>66</v>
      </c>
      <c r="K15" s="18" t="s">
        <v>66</v>
      </c>
      <c r="L15" s="18"/>
      <c r="M15" s="18">
        <v>808.90820383086361</v>
      </c>
      <c r="N15" s="18">
        <v>758.75709779179806</v>
      </c>
      <c r="O15" s="18">
        <v>520.16082054494211</v>
      </c>
      <c r="P15" s="18">
        <v>631.35624284077915</v>
      </c>
      <c r="Q15" s="18">
        <v>565.00731834814428</v>
      </c>
      <c r="R15" s="18">
        <v>0</v>
      </c>
      <c r="S15" s="18">
        <v>560.32487520798679</v>
      </c>
      <c r="T15" s="18">
        <v>595.58679611650484</v>
      </c>
      <c r="U15" s="18">
        <v>541.51086394205902</v>
      </c>
      <c r="V15" s="18">
        <v>538.893663312483</v>
      </c>
      <c r="W15" s="18">
        <v>498.57692307692321</v>
      </c>
      <c r="X15" s="18">
        <v>644.41414554374501</v>
      </c>
      <c r="Y15" s="18"/>
      <c r="Z15" s="18"/>
      <c r="AA15" s="18"/>
      <c r="AB15" s="18"/>
      <c r="AC15" s="18">
        <f>SUM(D15:AB15)</f>
        <v>6663.4969505562276</v>
      </c>
      <c r="AD15" s="28">
        <f>SUMIF(AF15:AR15,"&gt;0")</f>
        <v>6663.4969505562285</v>
      </c>
      <c r="AE15" s="21" t="str">
        <f t="shared" si="0"/>
        <v/>
      </c>
      <c r="AF15" s="15">
        <f t="shared" si="1"/>
        <v>808.90820383086361</v>
      </c>
      <c r="AG15" s="15">
        <f t="shared" si="2"/>
        <v>758.75709779179806</v>
      </c>
      <c r="AH15" s="15">
        <f t="shared" si="3"/>
        <v>644.41414554374501</v>
      </c>
      <c r="AI15" s="15">
        <f t="shared" si="4"/>
        <v>631.35624284077915</v>
      </c>
      <c r="AJ15" s="15">
        <f t="shared" si="5"/>
        <v>595.58679611650484</v>
      </c>
      <c r="AK15" s="15">
        <f t="shared" si="6"/>
        <v>565.00731834814428</v>
      </c>
      <c r="AL15" s="15">
        <f t="shared" si="7"/>
        <v>560.32487520798679</v>
      </c>
      <c r="AM15" s="15">
        <f t="shared" si="8"/>
        <v>541.51086394205902</v>
      </c>
      <c r="AN15" s="15">
        <f t="shared" si="9"/>
        <v>538.893663312483</v>
      </c>
      <c r="AO15" s="15">
        <f t="shared" si="10"/>
        <v>520.16082054494211</v>
      </c>
      <c r="AP15" s="15">
        <f t="shared" si="11"/>
        <v>498.57692307692321</v>
      </c>
      <c r="AQ15" s="15">
        <f t="shared" si="12"/>
        <v>0</v>
      </c>
      <c r="AR15" s="15">
        <f t="shared" si="13"/>
        <v>0</v>
      </c>
      <c r="AS15" s="12" t="s">
        <v>45</v>
      </c>
      <c r="AT15" s="19" t="e">
        <f>VLOOKUP(B15,prot!A:I,9,FALSE)</f>
        <v>#N/A</v>
      </c>
      <c r="AU15" s="9" t="b">
        <f t="shared" si="14"/>
        <v>1</v>
      </c>
      <c r="AV15" s="8">
        <f t="shared" si="15"/>
        <v>0</v>
      </c>
    </row>
    <row r="16" spans="1:49" ht="13.5" customHeight="1" x14ac:dyDescent="0.25">
      <c r="A16" s="6">
        <v>12</v>
      </c>
      <c r="B16" s="4" t="s">
        <v>31</v>
      </c>
      <c r="C16" s="52">
        <v>1970</v>
      </c>
      <c r="D16" s="18" t="s">
        <v>66</v>
      </c>
      <c r="E16" s="37" t="s">
        <v>66</v>
      </c>
      <c r="F16" s="37" t="s">
        <v>66</v>
      </c>
      <c r="G16" s="18">
        <v>0</v>
      </c>
      <c r="H16" s="18">
        <v>0</v>
      </c>
      <c r="I16" s="18" t="s">
        <v>66</v>
      </c>
      <c r="J16" s="18" t="s">
        <v>66</v>
      </c>
      <c r="K16" s="18" t="s">
        <v>66</v>
      </c>
      <c r="L16" s="18"/>
      <c r="M16" s="18">
        <v>981.68815789473683</v>
      </c>
      <c r="N16" s="18">
        <v>1033.2859188544153</v>
      </c>
      <c r="O16" s="18">
        <v>1075.6952720207255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1026.7194703285923</v>
      </c>
      <c r="V16" s="18">
        <v>975.15354330708658</v>
      </c>
      <c r="W16" s="18">
        <v>1040.2407407407409</v>
      </c>
      <c r="X16" s="18" t="s">
        <v>66</v>
      </c>
      <c r="Y16" s="18"/>
      <c r="Z16" s="18"/>
      <c r="AA16" s="18"/>
      <c r="AB16" s="18"/>
      <c r="AC16" s="18">
        <f>SUM(D16:AB16)</f>
        <v>6132.7831031462974</v>
      </c>
      <c r="AD16" s="28">
        <f>SUMIF(AF16:AR16,"&gt;0")</f>
        <v>6132.7831031462974</v>
      </c>
      <c r="AE16" s="21" t="str">
        <f t="shared" si="0"/>
        <v/>
      </c>
      <c r="AF16" s="15">
        <f t="shared" si="1"/>
        <v>1075.6952720207255</v>
      </c>
      <c r="AG16" s="15">
        <f t="shared" si="2"/>
        <v>1040.2407407407409</v>
      </c>
      <c r="AH16" s="15">
        <f t="shared" si="3"/>
        <v>1033.2859188544153</v>
      </c>
      <c r="AI16" s="15">
        <f t="shared" si="4"/>
        <v>1026.7194703285923</v>
      </c>
      <c r="AJ16" s="15">
        <f t="shared" si="5"/>
        <v>981.68815789473683</v>
      </c>
      <c r="AK16" s="15">
        <f t="shared" si="6"/>
        <v>975.15354330708658</v>
      </c>
      <c r="AL16" s="15">
        <f t="shared" si="7"/>
        <v>0</v>
      </c>
      <c r="AM16" s="15">
        <f t="shared" si="8"/>
        <v>0</v>
      </c>
      <c r="AN16" s="15">
        <f t="shared" si="9"/>
        <v>0</v>
      </c>
      <c r="AO16" s="15">
        <f t="shared" si="10"/>
        <v>0</v>
      </c>
      <c r="AP16" s="15">
        <f t="shared" si="11"/>
        <v>0</v>
      </c>
      <c r="AQ16" s="15">
        <f t="shared" si="12"/>
        <v>0</v>
      </c>
      <c r="AR16" s="15">
        <f t="shared" si="13"/>
        <v>0</v>
      </c>
      <c r="AS16" s="12" t="s">
        <v>45</v>
      </c>
      <c r="AT16" s="19" t="e">
        <f>VLOOKUP(B16,prot!A:I,9,FALSE)</f>
        <v>#N/A</v>
      </c>
      <c r="AU16" s="9" t="b">
        <f t="shared" si="14"/>
        <v>1</v>
      </c>
      <c r="AV16" s="8">
        <f t="shared" si="15"/>
        <v>0</v>
      </c>
    </row>
    <row r="17" spans="1:48" ht="13.5" customHeight="1" x14ac:dyDescent="0.25">
      <c r="A17" s="6">
        <v>13</v>
      </c>
      <c r="B17" s="4" t="s">
        <v>25</v>
      </c>
      <c r="C17" s="52">
        <v>1966</v>
      </c>
      <c r="D17" s="18" t="s">
        <v>66</v>
      </c>
      <c r="E17" s="37" t="s">
        <v>66</v>
      </c>
      <c r="F17" s="37" t="s">
        <v>66</v>
      </c>
      <c r="G17" s="18">
        <v>0</v>
      </c>
      <c r="H17" s="18">
        <v>0</v>
      </c>
      <c r="I17" s="18" t="s">
        <v>66</v>
      </c>
      <c r="J17" s="18" t="s">
        <v>66</v>
      </c>
      <c r="K17" s="18">
        <v>1173</v>
      </c>
      <c r="L17" s="18"/>
      <c r="M17" s="18">
        <v>1042.842318059299</v>
      </c>
      <c r="N17" s="18">
        <v>1158.4736842105262</v>
      </c>
      <c r="O17" s="18">
        <v>1133.1165755919856</v>
      </c>
      <c r="P17" s="18">
        <v>1166.6163265306125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 t="s">
        <v>66</v>
      </c>
      <c r="Y17" s="18"/>
      <c r="Z17" s="18"/>
      <c r="AA17" s="18"/>
      <c r="AB17" s="18"/>
      <c r="AC17" s="18">
        <f>SUM(D17:AB17)</f>
        <v>5674.0489043924235</v>
      </c>
      <c r="AD17" s="28">
        <f>SUMIF(AF17:AR17,"&gt;0")</f>
        <v>5674.0489043924235</v>
      </c>
      <c r="AE17" s="21" t="str">
        <f t="shared" si="0"/>
        <v/>
      </c>
      <c r="AF17" s="15">
        <f t="shared" si="1"/>
        <v>1173</v>
      </c>
      <c r="AG17" s="15">
        <f t="shared" si="2"/>
        <v>1166.6163265306125</v>
      </c>
      <c r="AH17" s="15">
        <f t="shared" si="3"/>
        <v>1158.4736842105262</v>
      </c>
      <c r="AI17" s="15">
        <f t="shared" si="4"/>
        <v>1133.1165755919856</v>
      </c>
      <c r="AJ17" s="15">
        <f t="shared" si="5"/>
        <v>1042.842318059299</v>
      </c>
      <c r="AK17" s="15">
        <f t="shared" si="6"/>
        <v>0</v>
      </c>
      <c r="AL17" s="15">
        <f t="shared" si="7"/>
        <v>0</v>
      </c>
      <c r="AM17" s="15">
        <f t="shared" si="8"/>
        <v>0</v>
      </c>
      <c r="AN17" s="15">
        <f t="shared" si="9"/>
        <v>0</v>
      </c>
      <c r="AO17" s="15">
        <f t="shared" si="10"/>
        <v>0</v>
      </c>
      <c r="AP17" s="15">
        <f t="shared" si="11"/>
        <v>0</v>
      </c>
      <c r="AQ17" s="15">
        <f t="shared" si="12"/>
        <v>0</v>
      </c>
      <c r="AR17" s="15">
        <f t="shared" si="13"/>
        <v>0</v>
      </c>
      <c r="AS17" s="12" t="s">
        <v>45</v>
      </c>
      <c r="AT17" s="19" t="e">
        <f>VLOOKUP(B17,prot!A:I,9,FALSE)</f>
        <v>#N/A</v>
      </c>
      <c r="AU17" s="9" t="b">
        <f t="shared" si="14"/>
        <v>1</v>
      </c>
      <c r="AV17" s="8">
        <f t="shared" si="15"/>
        <v>0</v>
      </c>
    </row>
    <row r="18" spans="1:48" ht="13.5" customHeight="1" x14ac:dyDescent="0.25">
      <c r="A18" s="6">
        <v>14</v>
      </c>
      <c r="B18" s="1" t="s">
        <v>77</v>
      </c>
      <c r="C18" s="52">
        <v>1985</v>
      </c>
      <c r="D18" s="18" t="s">
        <v>66</v>
      </c>
      <c r="E18" s="37" t="s">
        <v>66</v>
      </c>
      <c r="F18" s="37" t="s">
        <v>66</v>
      </c>
      <c r="G18" s="18">
        <v>0</v>
      </c>
      <c r="H18" s="18">
        <v>0</v>
      </c>
      <c r="I18" s="18">
        <v>820.86767895878529</v>
      </c>
      <c r="J18" s="18">
        <v>1020</v>
      </c>
      <c r="K18" s="18" t="s">
        <v>66</v>
      </c>
      <c r="L18" s="18"/>
      <c r="M18" s="18" t="s">
        <v>66</v>
      </c>
      <c r="N18" s="18" t="s">
        <v>66</v>
      </c>
      <c r="O18" s="18">
        <v>956.56940760389034</v>
      </c>
      <c r="P18" s="18">
        <v>951.04591836734721</v>
      </c>
      <c r="Q18" s="18">
        <v>0</v>
      </c>
      <c r="R18" s="18">
        <v>0</v>
      </c>
      <c r="S18" s="18">
        <v>777.98270893371784</v>
      </c>
      <c r="T18" s="18">
        <v>1020</v>
      </c>
      <c r="U18" s="18">
        <v>0</v>
      </c>
      <c r="V18" s="18">
        <v>0</v>
      </c>
      <c r="W18" s="18">
        <v>0</v>
      </c>
      <c r="X18" s="18" t="s">
        <v>66</v>
      </c>
      <c r="Y18" s="18"/>
      <c r="Z18" s="18"/>
      <c r="AA18" s="18"/>
      <c r="AB18" s="18"/>
      <c r="AC18" s="18">
        <f>SUM(D18:AB18)</f>
        <v>5546.4657138637403</v>
      </c>
      <c r="AD18" s="28">
        <f>SUMIF(AF18:AR18,"&gt;0")</f>
        <v>5546.4657138637403</v>
      </c>
      <c r="AE18" s="21" t="str">
        <f t="shared" si="0"/>
        <v/>
      </c>
      <c r="AF18" s="15">
        <f t="shared" si="1"/>
        <v>1020</v>
      </c>
      <c r="AG18" s="15">
        <f t="shared" si="2"/>
        <v>1020</v>
      </c>
      <c r="AH18" s="15">
        <f t="shared" si="3"/>
        <v>956.56940760389034</v>
      </c>
      <c r="AI18" s="15">
        <f t="shared" si="4"/>
        <v>951.04591836734721</v>
      </c>
      <c r="AJ18" s="15">
        <f t="shared" si="5"/>
        <v>820.86767895878529</v>
      </c>
      <c r="AK18" s="15">
        <f t="shared" si="6"/>
        <v>777.98270893371784</v>
      </c>
      <c r="AL18" s="15">
        <f t="shared" si="7"/>
        <v>0</v>
      </c>
      <c r="AM18" s="15">
        <f t="shared" si="8"/>
        <v>0</v>
      </c>
      <c r="AN18" s="15">
        <f t="shared" si="9"/>
        <v>0</v>
      </c>
      <c r="AO18" s="15">
        <f t="shared" si="10"/>
        <v>0</v>
      </c>
      <c r="AP18" s="15">
        <f t="shared" si="11"/>
        <v>0</v>
      </c>
      <c r="AQ18" s="15">
        <f t="shared" si="12"/>
        <v>0</v>
      </c>
      <c r="AR18" s="15">
        <f t="shared" si="13"/>
        <v>0</v>
      </c>
      <c r="AS18" s="12" t="s">
        <v>45</v>
      </c>
      <c r="AT18" s="19" t="e">
        <f>VLOOKUP(B18,prot!A:I,9,FALSE)</f>
        <v>#N/A</v>
      </c>
      <c r="AU18" s="9" t="b">
        <f t="shared" si="14"/>
        <v>1</v>
      </c>
      <c r="AV18" s="8">
        <f t="shared" si="15"/>
        <v>0</v>
      </c>
    </row>
    <row r="19" spans="1:48" ht="13.5" customHeight="1" x14ac:dyDescent="0.25">
      <c r="A19" s="6">
        <v>15</v>
      </c>
      <c r="B19" s="4" t="s">
        <v>81</v>
      </c>
      <c r="C19" s="52">
        <v>1970</v>
      </c>
      <c r="D19" s="18" t="s">
        <v>66</v>
      </c>
      <c r="E19" s="37" t="s">
        <v>66</v>
      </c>
      <c r="F19" s="37" t="s">
        <v>66</v>
      </c>
      <c r="G19" s="18">
        <v>0</v>
      </c>
      <c r="H19" s="18">
        <v>0</v>
      </c>
      <c r="I19" s="18" t="s">
        <v>66</v>
      </c>
      <c r="J19" s="18">
        <v>722.00369003690037</v>
      </c>
      <c r="K19" s="18">
        <v>847.44900849858357</v>
      </c>
      <c r="L19" s="18"/>
      <c r="M19" s="18">
        <v>755.90982776089152</v>
      </c>
      <c r="N19" s="18">
        <v>711.14783180026279</v>
      </c>
      <c r="O19" s="18">
        <v>817.36134453781517</v>
      </c>
      <c r="P19" s="18">
        <v>797.2622950819673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666.95119488387741</v>
      </c>
      <c r="W19" s="18">
        <v>0</v>
      </c>
      <c r="X19" s="18" t="s">
        <v>66</v>
      </c>
      <c r="Y19" s="18"/>
      <c r="Z19" s="18"/>
      <c r="AA19" s="18"/>
      <c r="AB19" s="18"/>
      <c r="AC19" s="18">
        <f>SUM(D19:AB19)</f>
        <v>5318.0851926002979</v>
      </c>
      <c r="AD19" s="28">
        <f>SUMIF(AF19:AR19,"&gt;0")</f>
        <v>5318.0851926002979</v>
      </c>
      <c r="AE19" s="21" t="str">
        <f t="shared" si="0"/>
        <v/>
      </c>
      <c r="AF19" s="15">
        <f t="shared" si="1"/>
        <v>847.44900849858357</v>
      </c>
      <c r="AG19" s="15">
        <f t="shared" si="2"/>
        <v>817.36134453781517</v>
      </c>
      <c r="AH19" s="15">
        <f t="shared" si="3"/>
        <v>797.2622950819673</v>
      </c>
      <c r="AI19" s="15">
        <f t="shared" si="4"/>
        <v>755.90982776089152</v>
      </c>
      <c r="AJ19" s="15">
        <f t="shared" si="5"/>
        <v>722.00369003690037</v>
      </c>
      <c r="AK19" s="15">
        <f t="shared" si="6"/>
        <v>711.14783180026279</v>
      </c>
      <c r="AL19" s="15">
        <f t="shared" si="7"/>
        <v>666.95119488387741</v>
      </c>
      <c r="AM19" s="15">
        <f t="shared" si="8"/>
        <v>0</v>
      </c>
      <c r="AN19" s="15">
        <f t="shared" si="9"/>
        <v>0</v>
      </c>
      <c r="AO19" s="15">
        <f t="shared" si="10"/>
        <v>0</v>
      </c>
      <c r="AP19" s="15">
        <f t="shared" si="11"/>
        <v>0</v>
      </c>
      <c r="AQ19" s="15">
        <f t="shared" si="12"/>
        <v>0</v>
      </c>
      <c r="AR19" s="15">
        <f t="shared" si="13"/>
        <v>0</v>
      </c>
      <c r="AS19" s="12" t="s">
        <v>45</v>
      </c>
      <c r="AT19" s="19" t="e">
        <f>VLOOKUP(B19,prot!A:I,9,FALSE)</f>
        <v>#N/A</v>
      </c>
      <c r="AU19" s="9" t="b">
        <f t="shared" si="14"/>
        <v>1</v>
      </c>
      <c r="AV19" s="8">
        <f t="shared" si="15"/>
        <v>0</v>
      </c>
    </row>
    <row r="20" spans="1:48" ht="13.5" customHeight="1" x14ac:dyDescent="0.25">
      <c r="A20" s="6">
        <v>16</v>
      </c>
      <c r="B20" s="1" t="s">
        <v>99</v>
      </c>
      <c r="C20" s="53">
        <v>1983</v>
      </c>
      <c r="D20" s="18" t="s">
        <v>66</v>
      </c>
      <c r="E20" s="37" t="s">
        <v>66</v>
      </c>
      <c r="F20" s="37" t="s">
        <v>66</v>
      </c>
      <c r="G20" s="18">
        <v>0</v>
      </c>
      <c r="H20" s="18">
        <v>0</v>
      </c>
      <c r="I20" s="18">
        <v>796.26759098786829</v>
      </c>
      <c r="J20" s="18" t="s">
        <v>66</v>
      </c>
      <c r="K20" s="18">
        <v>953.08659217877118</v>
      </c>
      <c r="L20" s="18"/>
      <c r="M20" s="18">
        <v>917.07588684328698</v>
      </c>
      <c r="N20" s="18">
        <v>969.68483063328392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718.13233082706756</v>
      </c>
      <c r="V20" s="18">
        <v>0</v>
      </c>
      <c r="W20" s="18">
        <v>944.13426115431855</v>
      </c>
      <c r="X20" s="18" t="s">
        <v>66</v>
      </c>
      <c r="Y20" s="18"/>
      <c r="Z20" s="18"/>
      <c r="AA20" s="18"/>
      <c r="AB20" s="18"/>
      <c r="AC20" s="18">
        <f>SUM(D20:AB20)</f>
        <v>5298.3814926245968</v>
      </c>
      <c r="AD20" s="28">
        <f>SUMIF(AF20:AR20,"&gt;0")</f>
        <v>5298.3814926245959</v>
      </c>
      <c r="AE20" s="21" t="str">
        <f t="shared" si="0"/>
        <v/>
      </c>
      <c r="AF20" s="15">
        <f t="shared" si="1"/>
        <v>969.68483063328392</v>
      </c>
      <c r="AG20" s="15">
        <f t="shared" si="2"/>
        <v>953.08659217877118</v>
      </c>
      <c r="AH20" s="15">
        <f t="shared" si="3"/>
        <v>944.13426115431855</v>
      </c>
      <c r="AI20" s="15">
        <f t="shared" si="4"/>
        <v>917.07588684328698</v>
      </c>
      <c r="AJ20" s="15">
        <f t="shared" si="5"/>
        <v>796.26759098786829</v>
      </c>
      <c r="AK20" s="15">
        <f t="shared" si="6"/>
        <v>718.13233082706756</v>
      </c>
      <c r="AL20" s="15">
        <f t="shared" si="7"/>
        <v>0</v>
      </c>
      <c r="AM20" s="15">
        <f t="shared" si="8"/>
        <v>0</v>
      </c>
      <c r="AN20" s="15">
        <f t="shared" si="9"/>
        <v>0</v>
      </c>
      <c r="AO20" s="15">
        <f t="shared" si="10"/>
        <v>0</v>
      </c>
      <c r="AP20" s="15">
        <f t="shared" si="11"/>
        <v>0</v>
      </c>
      <c r="AQ20" s="15">
        <f t="shared" si="12"/>
        <v>0</v>
      </c>
      <c r="AR20" s="15">
        <f t="shared" si="13"/>
        <v>0</v>
      </c>
      <c r="AS20" s="12" t="s">
        <v>45</v>
      </c>
      <c r="AT20" s="19" t="e">
        <f>VLOOKUP(B20,prot!A:I,9,FALSE)</f>
        <v>#N/A</v>
      </c>
      <c r="AU20" s="9" t="b">
        <f t="shared" si="14"/>
        <v>1</v>
      </c>
      <c r="AV20" s="8">
        <f t="shared" si="15"/>
        <v>0</v>
      </c>
    </row>
    <row r="21" spans="1:48" ht="13.5" customHeight="1" x14ac:dyDescent="0.25">
      <c r="A21" s="6">
        <v>17</v>
      </c>
      <c r="B21" s="4" t="s">
        <v>85</v>
      </c>
      <c r="C21" s="53">
        <v>1977</v>
      </c>
      <c r="D21" s="18" t="s">
        <v>66</v>
      </c>
      <c r="E21" s="37" t="s">
        <v>66</v>
      </c>
      <c r="F21" s="37" t="s">
        <v>66</v>
      </c>
      <c r="G21" s="18">
        <v>784.84332129963889</v>
      </c>
      <c r="H21" s="18">
        <v>0</v>
      </c>
      <c r="I21" s="18" t="s">
        <v>66</v>
      </c>
      <c r="J21" s="18" t="s">
        <v>66</v>
      </c>
      <c r="K21" s="18" t="s">
        <v>66</v>
      </c>
      <c r="L21" s="18"/>
      <c r="M21" s="18">
        <v>724.30454079890751</v>
      </c>
      <c r="N21" s="18" t="s">
        <v>66</v>
      </c>
      <c r="O21" s="18" t="s">
        <v>66</v>
      </c>
      <c r="P21" s="18">
        <v>629.67617517075143</v>
      </c>
      <c r="Q21" s="18">
        <v>989.83059581320447</v>
      </c>
      <c r="R21" s="18">
        <v>0</v>
      </c>
      <c r="S21" s="18">
        <v>0</v>
      </c>
      <c r="T21" s="18">
        <v>0</v>
      </c>
      <c r="U21" s="18">
        <v>979.88740740740752</v>
      </c>
      <c r="V21" s="18">
        <v>976.16632016632013</v>
      </c>
      <c r="W21" s="18">
        <v>0</v>
      </c>
      <c r="X21" s="18" t="s">
        <v>66</v>
      </c>
      <c r="Y21" s="18"/>
      <c r="Z21" s="18"/>
      <c r="AA21" s="18"/>
      <c r="AB21" s="18"/>
      <c r="AC21" s="18">
        <f>SUM(D21:AB21)</f>
        <v>5084.7083606562301</v>
      </c>
      <c r="AD21" s="28">
        <f>SUMIF(AF21:AR21,"&gt;0")</f>
        <v>5084.7083606562301</v>
      </c>
      <c r="AE21" s="21" t="str">
        <f t="shared" si="0"/>
        <v/>
      </c>
      <c r="AF21" s="15">
        <f t="shared" si="1"/>
        <v>989.83059581320447</v>
      </c>
      <c r="AG21" s="15">
        <f t="shared" si="2"/>
        <v>979.88740740740752</v>
      </c>
      <c r="AH21" s="15">
        <f t="shared" si="3"/>
        <v>976.16632016632013</v>
      </c>
      <c r="AI21" s="15">
        <f t="shared" si="4"/>
        <v>784.84332129963889</v>
      </c>
      <c r="AJ21" s="15">
        <f t="shared" si="5"/>
        <v>724.30454079890751</v>
      </c>
      <c r="AK21" s="15">
        <f t="shared" si="6"/>
        <v>629.67617517075143</v>
      </c>
      <c r="AL21" s="15">
        <f t="shared" si="7"/>
        <v>0</v>
      </c>
      <c r="AM21" s="15">
        <f t="shared" si="8"/>
        <v>0</v>
      </c>
      <c r="AN21" s="15">
        <f t="shared" si="9"/>
        <v>0</v>
      </c>
      <c r="AO21" s="15">
        <f t="shared" si="10"/>
        <v>0</v>
      </c>
      <c r="AP21" s="15">
        <f t="shared" si="11"/>
        <v>0</v>
      </c>
      <c r="AQ21" s="15" t="e">
        <f t="shared" si="12"/>
        <v>#NUM!</v>
      </c>
      <c r="AR21" s="15" t="e">
        <f t="shared" si="13"/>
        <v>#NUM!</v>
      </c>
      <c r="AS21" s="12" t="s">
        <v>45</v>
      </c>
      <c r="AT21" s="19" t="e">
        <f>VLOOKUP(B21,prot!A:I,9,FALSE)</f>
        <v>#N/A</v>
      </c>
      <c r="AU21" s="9" t="b">
        <f t="shared" si="14"/>
        <v>1</v>
      </c>
      <c r="AV21" s="8">
        <f t="shared" si="15"/>
        <v>0</v>
      </c>
    </row>
    <row r="22" spans="1:48" ht="13.5" customHeight="1" x14ac:dyDescent="0.25">
      <c r="A22" s="6">
        <v>18</v>
      </c>
      <c r="B22" s="4" t="s">
        <v>86</v>
      </c>
      <c r="C22" s="53">
        <v>1974</v>
      </c>
      <c r="D22" s="18" t="s">
        <v>66</v>
      </c>
      <c r="E22" s="37" t="s">
        <v>66</v>
      </c>
      <c r="F22" s="37" t="s">
        <v>66</v>
      </c>
      <c r="G22" s="18">
        <v>0</v>
      </c>
      <c r="H22" s="18">
        <v>0</v>
      </c>
      <c r="I22" s="18" t="s">
        <v>66</v>
      </c>
      <c r="J22" s="18" t="s">
        <v>66</v>
      </c>
      <c r="K22" s="18">
        <v>827.08131241084197</v>
      </c>
      <c r="L22" s="18"/>
      <c r="M22" s="18" t="s">
        <v>66</v>
      </c>
      <c r="N22" s="18">
        <v>737.08503162333113</v>
      </c>
      <c r="O22" s="18" t="s">
        <v>66</v>
      </c>
      <c r="P22" s="18">
        <v>834.99322563835335</v>
      </c>
      <c r="Q22" s="18">
        <v>0</v>
      </c>
      <c r="R22" s="18">
        <v>0</v>
      </c>
      <c r="S22" s="18">
        <v>845.15118161217242</v>
      </c>
      <c r="T22" s="18">
        <v>784.26174142480227</v>
      </c>
      <c r="U22" s="18">
        <v>0</v>
      </c>
      <c r="V22" s="18">
        <v>0</v>
      </c>
      <c r="W22" s="18">
        <v>0</v>
      </c>
      <c r="X22" s="18" t="s">
        <v>66</v>
      </c>
      <c r="Y22" s="18"/>
      <c r="Z22" s="18"/>
      <c r="AA22" s="18"/>
      <c r="AB22" s="18"/>
      <c r="AC22" s="18">
        <f>SUM(D22:AB22)</f>
        <v>4028.5724927095007</v>
      </c>
      <c r="AD22" s="28">
        <f>SUMIF(AF22:AR22,"&gt;0")</f>
        <v>4028.5724927095007</v>
      </c>
      <c r="AE22" s="21" t="str">
        <f t="shared" si="0"/>
        <v/>
      </c>
      <c r="AF22" s="15">
        <f t="shared" si="1"/>
        <v>845.15118161217242</v>
      </c>
      <c r="AG22" s="15">
        <f t="shared" si="2"/>
        <v>834.99322563835335</v>
      </c>
      <c r="AH22" s="15">
        <f t="shared" si="3"/>
        <v>827.08131241084197</v>
      </c>
      <c r="AI22" s="15">
        <f t="shared" si="4"/>
        <v>784.26174142480227</v>
      </c>
      <c r="AJ22" s="15">
        <f t="shared" si="5"/>
        <v>737.08503162333113</v>
      </c>
      <c r="AK22" s="15">
        <f t="shared" si="6"/>
        <v>0</v>
      </c>
      <c r="AL22" s="15">
        <f t="shared" si="7"/>
        <v>0</v>
      </c>
      <c r="AM22" s="15">
        <f t="shared" si="8"/>
        <v>0</v>
      </c>
      <c r="AN22" s="15">
        <f t="shared" si="9"/>
        <v>0</v>
      </c>
      <c r="AO22" s="15">
        <f t="shared" si="10"/>
        <v>0</v>
      </c>
      <c r="AP22" s="15">
        <f t="shared" si="11"/>
        <v>0</v>
      </c>
      <c r="AQ22" s="15">
        <f t="shared" si="12"/>
        <v>0</v>
      </c>
      <c r="AR22" s="15" t="e">
        <f t="shared" si="13"/>
        <v>#NUM!</v>
      </c>
      <c r="AS22" s="12" t="s">
        <v>45</v>
      </c>
      <c r="AT22" s="19" t="e">
        <f>VLOOKUP(B22,prot!A:I,9,FALSE)</f>
        <v>#N/A</v>
      </c>
      <c r="AU22" s="9" t="b">
        <f t="shared" si="14"/>
        <v>1</v>
      </c>
      <c r="AV22" s="8">
        <f t="shared" si="15"/>
        <v>0</v>
      </c>
    </row>
    <row r="23" spans="1:48" x14ac:dyDescent="0.25">
      <c r="A23" s="6">
        <v>19</v>
      </c>
      <c r="B23" s="1" t="s">
        <v>105</v>
      </c>
      <c r="C23" s="53">
        <v>1974</v>
      </c>
      <c r="D23" s="18" t="s">
        <v>66</v>
      </c>
      <c r="E23" s="37" t="s">
        <v>66</v>
      </c>
      <c r="F23" s="37" t="s">
        <v>66</v>
      </c>
      <c r="G23" s="18">
        <v>0</v>
      </c>
      <c r="H23" s="18">
        <v>0</v>
      </c>
      <c r="I23" s="18">
        <v>916.48985725018792</v>
      </c>
      <c r="J23" s="18" t="s">
        <v>66</v>
      </c>
      <c r="K23" s="18" t="s">
        <v>66</v>
      </c>
      <c r="L23" s="18"/>
      <c r="M23" s="18">
        <v>967.86434627398478</v>
      </c>
      <c r="N23" s="18">
        <v>1039.5163528245789</v>
      </c>
      <c r="O23" s="18" t="s">
        <v>66</v>
      </c>
      <c r="P23" s="18">
        <v>0</v>
      </c>
      <c r="Q23" s="18">
        <v>920.12650073206453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 t="s">
        <v>66</v>
      </c>
      <c r="Y23" s="18"/>
      <c r="Z23" s="18"/>
      <c r="AA23" s="18"/>
      <c r="AB23" s="18"/>
      <c r="AC23" s="18">
        <f>SUM(D23:AB23)</f>
        <v>3843.9970570808159</v>
      </c>
      <c r="AD23" s="28">
        <f>SUMIF(AF23:AR23,"&gt;0")</f>
        <v>3843.9970570808159</v>
      </c>
      <c r="AE23" s="21" t="str">
        <f t="shared" si="0"/>
        <v/>
      </c>
      <c r="AF23" s="15">
        <f t="shared" si="1"/>
        <v>1039.5163528245789</v>
      </c>
      <c r="AG23" s="15">
        <f t="shared" si="2"/>
        <v>967.86434627398478</v>
      </c>
      <c r="AH23" s="15">
        <f t="shared" si="3"/>
        <v>920.12650073206453</v>
      </c>
      <c r="AI23" s="15">
        <f t="shared" si="4"/>
        <v>916.48985725018792</v>
      </c>
      <c r="AJ23" s="15">
        <f t="shared" si="5"/>
        <v>0</v>
      </c>
      <c r="AK23" s="15">
        <f t="shared" si="6"/>
        <v>0</v>
      </c>
      <c r="AL23" s="15">
        <f t="shared" si="7"/>
        <v>0</v>
      </c>
      <c r="AM23" s="15">
        <f t="shared" si="8"/>
        <v>0</v>
      </c>
      <c r="AN23" s="15">
        <f t="shared" si="9"/>
        <v>0</v>
      </c>
      <c r="AO23" s="15">
        <f t="shared" si="10"/>
        <v>0</v>
      </c>
      <c r="AP23" s="15">
        <f t="shared" si="11"/>
        <v>0</v>
      </c>
      <c r="AQ23" s="15">
        <f t="shared" si="12"/>
        <v>0</v>
      </c>
      <c r="AR23" s="15">
        <f t="shared" si="13"/>
        <v>0</v>
      </c>
      <c r="AS23" s="12" t="s">
        <v>45</v>
      </c>
      <c r="AT23" s="19" t="e">
        <f>VLOOKUP(B23,prot!A:I,9,FALSE)</f>
        <v>#N/A</v>
      </c>
      <c r="AU23" s="9" t="b">
        <f t="shared" si="14"/>
        <v>1</v>
      </c>
      <c r="AV23" s="8">
        <f t="shared" si="15"/>
        <v>0</v>
      </c>
    </row>
    <row r="24" spans="1:48" x14ac:dyDescent="0.25">
      <c r="A24" s="6">
        <v>20</v>
      </c>
      <c r="B24" s="4" t="s">
        <v>42</v>
      </c>
      <c r="C24" s="52">
        <v>1974</v>
      </c>
      <c r="D24" s="18" t="s">
        <v>66</v>
      </c>
      <c r="E24" s="37" t="s">
        <v>66</v>
      </c>
      <c r="F24" s="37" t="s">
        <v>66</v>
      </c>
      <c r="G24" s="18">
        <v>0</v>
      </c>
      <c r="H24" s="18">
        <v>0</v>
      </c>
      <c r="I24" s="18">
        <v>853.33892969569786</v>
      </c>
      <c r="J24" s="18" t="s">
        <v>66</v>
      </c>
      <c r="K24" s="18" t="s">
        <v>66</v>
      </c>
      <c r="L24" s="18"/>
      <c r="M24" s="18" t="s">
        <v>66</v>
      </c>
      <c r="N24" s="18">
        <v>940.27073061407441</v>
      </c>
      <c r="O24" s="18" t="s">
        <v>66</v>
      </c>
      <c r="P24" s="18">
        <v>0</v>
      </c>
      <c r="Q24" s="18">
        <v>0</v>
      </c>
      <c r="R24" s="18">
        <v>0</v>
      </c>
      <c r="S24" s="18">
        <v>709.42173913043496</v>
      </c>
      <c r="T24" s="18">
        <v>0</v>
      </c>
      <c r="U24" s="18">
        <v>0</v>
      </c>
      <c r="V24" s="18">
        <v>0</v>
      </c>
      <c r="W24" s="18">
        <v>872.03987184051277</v>
      </c>
      <c r="X24" s="18" t="s">
        <v>66</v>
      </c>
      <c r="Y24" s="18"/>
      <c r="Z24" s="18"/>
      <c r="AA24" s="18"/>
      <c r="AB24" s="18"/>
      <c r="AC24" s="18">
        <f>SUM(D24:AB24)</f>
        <v>3375.0712712807199</v>
      </c>
      <c r="AD24" s="28">
        <f>SUMIF(AF24:AR24,"&gt;0")</f>
        <v>3375.0712712807203</v>
      </c>
      <c r="AE24" s="21" t="str">
        <f t="shared" si="0"/>
        <v/>
      </c>
      <c r="AF24" s="15">
        <f t="shared" si="1"/>
        <v>940.27073061407441</v>
      </c>
      <c r="AG24" s="15">
        <f t="shared" si="2"/>
        <v>872.03987184051277</v>
      </c>
      <c r="AH24" s="15">
        <f t="shared" si="3"/>
        <v>853.33892969569786</v>
      </c>
      <c r="AI24" s="15">
        <f t="shared" si="4"/>
        <v>709.42173913043496</v>
      </c>
      <c r="AJ24" s="15">
        <f t="shared" si="5"/>
        <v>0</v>
      </c>
      <c r="AK24" s="15">
        <f t="shared" si="6"/>
        <v>0</v>
      </c>
      <c r="AL24" s="15">
        <f t="shared" si="7"/>
        <v>0</v>
      </c>
      <c r="AM24" s="15">
        <f t="shared" si="8"/>
        <v>0</v>
      </c>
      <c r="AN24" s="15">
        <f t="shared" si="9"/>
        <v>0</v>
      </c>
      <c r="AO24" s="15">
        <f t="shared" si="10"/>
        <v>0</v>
      </c>
      <c r="AP24" s="15">
        <f t="shared" si="11"/>
        <v>0</v>
      </c>
      <c r="AQ24" s="15">
        <f t="shared" si="12"/>
        <v>0</v>
      </c>
      <c r="AR24" s="15" t="e">
        <f t="shared" si="13"/>
        <v>#NUM!</v>
      </c>
      <c r="AS24" s="12" t="s">
        <v>45</v>
      </c>
      <c r="AT24" s="19" t="e">
        <f>VLOOKUP(B24,prot!A:I,9,FALSE)</f>
        <v>#N/A</v>
      </c>
      <c r="AU24" s="9" t="b">
        <f t="shared" si="14"/>
        <v>1</v>
      </c>
      <c r="AV24" s="8">
        <f t="shared" si="15"/>
        <v>0</v>
      </c>
    </row>
    <row r="25" spans="1:48" ht="13.5" customHeight="1" x14ac:dyDescent="0.25">
      <c r="A25" s="6">
        <v>21</v>
      </c>
      <c r="B25" s="1" t="s">
        <v>23</v>
      </c>
      <c r="C25" s="52">
        <v>1970</v>
      </c>
      <c r="D25" s="18" t="s">
        <v>66</v>
      </c>
      <c r="E25" s="37" t="s">
        <v>66</v>
      </c>
      <c r="F25" s="37" t="s">
        <v>66</v>
      </c>
      <c r="G25" s="18">
        <v>0</v>
      </c>
      <c r="H25" s="18">
        <v>0</v>
      </c>
      <c r="I25" s="18" t="s">
        <v>66</v>
      </c>
      <c r="J25" s="18" t="s">
        <v>66</v>
      </c>
      <c r="K25" s="18">
        <v>1117.4803884945834</v>
      </c>
      <c r="L25" s="18"/>
      <c r="M25" s="18">
        <v>964.34683326152515</v>
      </c>
      <c r="N25" s="18">
        <v>1054.9385964912278</v>
      </c>
      <c r="O25" s="18" t="s">
        <v>66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 t="s">
        <v>66</v>
      </c>
      <c r="Y25" s="18"/>
      <c r="Z25" s="18"/>
      <c r="AA25" s="18"/>
      <c r="AB25" s="18"/>
      <c r="AC25" s="18">
        <f>SUM(D25:AB25)</f>
        <v>3136.765818247336</v>
      </c>
      <c r="AD25" s="28">
        <f>SUMIF(AF25:AR25,"&gt;0")</f>
        <v>3136.7658182473365</v>
      </c>
      <c r="AE25" s="21" t="str">
        <f t="shared" si="0"/>
        <v/>
      </c>
      <c r="AF25" s="15">
        <f t="shared" si="1"/>
        <v>1117.4803884945834</v>
      </c>
      <c r="AG25" s="15">
        <f t="shared" si="2"/>
        <v>1054.9385964912278</v>
      </c>
      <c r="AH25" s="15">
        <f t="shared" si="3"/>
        <v>964.34683326152515</v>
      </c>
      <c r="AI25" s="15">
        <f t="shared" si="4"/>
        <v>0</v>
      </c>
      <c r="AJ25" s="15">
        <f t="shared" si="5"/>
        <v>0</v>
      </c>
      <c r="AK25" s="15">
        <f t="shared" si="6"/>
        <v>0</v>
      </c>
      <c r="AL25" s="15">
        <f t="shared" si="7"/>
        <v>0</v>
      </c>
      <c r="AM25" s="15">
        <f t="shared" si="8"/>
        <v>0</v>
      </c>
      <c r="AN25" s="15">
        <f t="shared" si="9"/>
        <v>0</v>
      </c>
      <c r="AO25" s="15">
        <f t="shared" si="10"/>
        <v>0</v>
      </c>
      <c r="AP25" s="15">
        <f t="shared" si="11"/>
        <v>0</v>
      </c>
      <c r="AQ25" s="15">
        <f t="shared" si="12"/>
        <v>0</v>
      </c>
      <c r="AR25" s="15">
        <f t="shared" si="13"/>
        <v>0</v>
      </c>
      <c r="AS25" s="12" t="s">
        <v>45</v>
      </c>
      <c r="AT25" s="19" t="e">
        <f>VLOOKUP(B25,prot!A:I,9,FALSE)</f>
        <v>#N/A</v>
      </c>
      <c r="AU25" s="9" t="b">
        <f t="shared" si="14"/>
        <v>1</v>
      </c>
      <c r="AV25" s="8">
        <f t="shared" si="15"/>
        <v>0</v>
      </c>
    </row>
    <row r="26" spans="1:48" ht="13.5" customHeight="1" x14ac:dyDescent="0.25">
      <c r="A26" s="6">
        <v>22</v>
      </c>
      <c r="B26" s="4" t="s">
        <v>72</v>
      </c>
      <c r="C26" s="52">
        <v>1983</v>
      </c>
      <c r="D26" s="18">
        <v>1032</v>
      </c>
      <c r="E26" s="37" t="s">
        <v>66</v>
      </c>
      <c r="F26" s="37"/>
      <c r="G26" s="18">
        <v>0</v>
      </c>
      <c r="H26" s="18">
        <v>1032</v>
      </c>
      <c r="I26" s="18" t="s">
        <v>66</v>
      </c>
      <c r="J26" s="18" t="s">
        <v>66</v>
      </c>
      <c r="K26" s="18" t="s">
        <v>66</v>
      </c>
      <c r="L26" s="18"/>
      <c r="M26" s="18" t="s">
        <v>66</v>
      </c>
      <c r="N26" s="18">
        <v>934.80738286796009</v>
      </c>
      <c r="O26" s="18" t="s">
        <v>66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 t="s">
        <v>66</v>
      </c>
      <c r="Y26" s="18"/>
      <c r="Z26" s="18"/>
      <c r="AA26" s="18"/>
      <c r="AB26" s="18"/>
      <c r="AC26" s="18">
        <f>SUM(D26:AB26)</f>
        <v>2998.8073828679599</v>
      </c>
      <c r="AD26" s="28">
        <f>SUMIF(AF26:AR26,"&gt;0")</f>
        <v>2998.8073828679599</v>
      </c>
      <c r="AE26" s="21" t="str">
        <f t="shared" si="0"/>
        <v/>
      </c>
      <c r="AF26" s="15">
        <f t="shared" si="1"/>
        <v>1032</v>
      </c>
      <c r="AG26" s="15">
        <f t="shared" si="2"/>
        <v>1032</v>
      </c>
      <c r="AH26" s="15">
        <f t="shared" si="3"/>
        <v>934.80738286796009</v>
      </c>
      <c r="AI26" s="15">
        <f t="shared" si="4"/>
        <v>0</v>
      </c>
      <c r="AJ26" s="15">
        <f t="shared" si="5"/>
        <v>0</v>
      </c>
      <c r="AK26" s="15">
        <f t="shared" si="6"/>
        <v>0</v>
      </c>
      <c r="AL26" s="15">
        <f t="shared" si="7"/>
        <v>0</v>
      </c>
      <c r="AM26" s="15">
        <f t="shared" si="8"/>
        <v>0</v>
      </c>
      <c r="AN26" s="15">
        <f t="shared" si="9"/>
        <v>0</v>
      </c>
      <c r="AO26" s="15">
        <f t="shared" si="10"/>
        <v>0</v>
      </c>
      <c r="AP26" s="15">
        <f t="shared" si="11"/>
        <v>0</v>
      </c>
      <c r="AQ26" s="15">
        <f t="shared" si="12"/>
        <v>0</v>
      </c>
      <c r="AR26" s="15" t="e">
        <f t="shared" si="13"/>
        <v>#NUM!</v>
      </c>
      <c r="AS26" s="12" t="s">
        <v>45</v>
      </c>
      <c r="AT26" s="19" t="e">
        <f>VLOOKUP(B26,prot!A:I,9,FALSE)</f>
        <v>#N/A</v>
      </c>
      <c r="AU26" s="9" t="b">
        <f t="shared" si="14"/>
        <v>1</v>
      </c>
      <c r="AV26" s="8">
        <f t="shared" si="15"/>
        <v>0</v>
      </c>
    </row>
    <row r="27" spans="1:48" ht="13.5" customHeight="1" x14ac:dyDescent="0.25">
      <c r="A27" s="6">
        <v>23</v>
      </c>
      <c r="B27" s="1" t="s">
        <v>83</v>
      </c>
      <c r="C27" s="52">
        <v>1986</v>
      </c>
      <c r="D27" s="18" t="s">
        <v>66</v>
      </c>
      <c r="E27" s="37" t="s">
        <v>66</v>
      </c>
      <c r="F27" s="37" t="s">
        <v>66</v>
      </c>
      <c r="G27" s="18">
        <v>1015</v>
      </c>
      <c r="H27" s="18">
        <v>0</v>
      </c>
      <c r="I27" s="18">
        <v>890.22458628841616</v>
      </c>
      <c r="J27" s="18">
        <v>806.40642939150393</v>
      </c>
      <c r="K27" s="18" t="s">
        <v>66</v>
      </c>
      <c r="L27" s="18"/>
      <c r="M27" s="18" t="s">
        <v>66</v>
      </c>
      <c r="N27" s="18" t="s">
        <v>66</v>
      </c>
      <c r="O27" s="18" t="s">
        <v>66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 t="s">
        <v>66</v>
      </c>
      <c r="Y27" s="18"/>
      <c r="Z27" s="18"/>
      <c r="AA27" s="18"/>
      <c r="AB27" s="18"/>
      <c r="AC27" s="18">
        <f>SUM(D27:AB27)</f>
        <v>2711.63101567992</v>
      </c>
      <c r="AD27" s="28">
        <f>SUMIF(AF27:AR27,"&gt;0")</f>
        <v>2711.63101567992</v>
      </c>
      <c r="AE27" s="21" t="str">
        <f t="shared" si="0"/>
        <v/>
      </c>
      <c r="AF27" s="15">
        <f t="shared" si="1"/>
        <v>1015</v>
      </c>
      <c r="AG27" s="15">
        <f t="shared" si="2"/>
        <v>890.22458628841616</v>
      </c>
      <c r="AH27" s="15">
        <f t="shared" si="3"/>
        <v>806.40642939150393</v>
      </c>
      <c r="AI27" s="15">
        <f t="shared" si="4"/>
        <v>0</v>
      </c>
      <c r="AJ27" s="15">
        <f t="shared" si="5"/>
        <v>0</v>
      </c>
      <c r="AK27" s="15">
        <f t="shared" si="6"/>
        <v>0</v>
      </c>
      <c r="AL27" s="15">
        <f t="shared" si="7"/>
        <v>0</v>
      </c>
      <c r="AM27" s="15">
        <f t="shared" si="8"/>
        <v>0</v>
      </c>
      <c r="AN27" s="15">
        <f t="shared" si="9"/>
        <v>0</v>
      </c>
      <c r="AO27" s="15">
        <f t="shared" si="10"/>
        <v>0</v>
      </c>
      <c r="AP27" s="15">
        <f t="shared" si="11"/>
        <v>0</v>
      </c>
      <c r="AQ27" s="15">
        <f t="shared" si="12"/>
        <v>0</v>
      </c>
      <c r="AR27" s="15" t="e">
        <f t="shared" si="13"/>
        <v>#NUM!</v>
      </c>
      <c r="AS27" s="12" t="s">
        <v>45</v>
      </c>
      <c r="AT27" s="19" t="e">
        <f>VLOOKUP(B27,prot!A:I,9,FALSE)</f>
        <v>#N/A</v>
      </c>
      <c r="AU27" s="9" t="b">
        <f t="shared" si="14"/>
        <v>1</v>
      </c>
      <c r="AV27" s="8">
        <f t="shared" si="15"/>
        <v>0</v>
      </c>
    </row>
    <row r="28" spans="1:48" ht="13.5" customHeight="1" x14ac:dyDescent="0.25">
      <c r="A28" s="6">
        <v>24</v>
      </c>
      <c r="B28" s="1" t="s">
        <v>21</v>
      </c>
      <c r="C28" s="52">
        <v>1966</v>
      </c>
      <c r="D28" s="18" t="s">
        <v>66</v>
      </c>
      <c r="E28" s="37" t="s">
        <v>66</v>
      </c>
      <c r="F28" s="37" t="s">
        <v>66</v>
      </c>
      <c r="G28" s="18">
        <v>0</v>
      </c>
      <c r="H28" s="18">
        <v>0</v>
      </c>
      <c r="I28" s="18" t="s">
        <v>66</v>
      </c>
      <c r="J28" s="18" t="s">
        <v>66</v>
      </c>
      <c r="K28" s="18">
        <v>1113.6342426417805</v>
      </c>
      <c r="L28" s="18"/>
      <c r="M28" s="18">
        <v>1012.8128272251308</v>
      </c>
      <c r="N28" s="18" t="s">
        <v>66</v>
      </c>
      <c r="O28" s="18" t="s">
        <v>66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 t="s">
        <v>66</v>
      </c>
      <c r="Y28" s="18"/>
      <c r="Z28" s="18"/>
      <c r="AA28" s="18"/>
      <c r="AB28" s="18"/>
      <c r="AC28" s="18">
        <f>SUM(D28:AB28)</f>
        <v>2126.4470698669111</v>
      </c>
      <c r="AD28" s="28">
        <f>SUMIF(AF28:AR28,"&gt;0")</f>
        <v>2126.4470698669111</v>
      </c>
      <c r="AE28" s="21" t="str">
        <f t="shared" si="0"/>
        <v/>
      </c>
      <c r="AF28" s="15">
        <f t="shared" si="1"/>
        <v>1113.6342426417805</v>
      </c>
      <c r="AG28" s="15">
        <f t="shared" si="2"/>
        <v>1012.8128272251308</v>
      </c>
      <c r="AH28" s="15">
        <f t="shared" si="3"/>
        <v>0</v>
      </c>
      <c r="AI28" s="15">
        <f t="shared" si="4"/>
        <v>0</v>
      </c>
      <c r="AJ28" s="15">
        <f t="shared" si="5"/>
        <v>0</v>
      </c>
      <c r="AK28" s="15">
        <f t="shared" si="6"/>
        <v>0</v>
      </c>
      <c r="AL28" s="15">
        <f t="shared" si="7"/>
        <v>0</v>
      </c>
      <c r="AM28" s="15">
        <f t="shared" si="8"/>
        <v>0</v>
      </c>
      <c r="AN28" s="15">
        <f t="shared" si="9"/>
        <v>0</v>
      </c>
      <c r="AO28" s="15">
        <f t="shared" si="10"/>
        <v>0</v>
      </c>
      <c r="AP28" s="15">
        <f t="shared" si="11"/>
        <v>0</v>
      </c>
      <c r="AQ28" s="15">
        <f t="shared" si="12"/>
        <v>0</v>
      </c>
      <c r="AR28" s="15" t="e">
        <f t="shared" si="13"/>
        <v>#NUM!</v>
      </c>
      <c r="AS28" s="12" t="s">
        <v>45</v>
      </c>
      <c r="AT28" s="19" t="e">
        <f>VLOOKUP(B28,prot!A:I,9,FALSE)</f>
        <v>#N/A</v>
      </c>
      <c r="AU28" s="9" t="b">
        <f t="shared" si="14"/>
        <v>1</v>
      </c>
      <c r="AV28" s="8">
        <f t="shared" si="15"/>
        <v>0</v>
      </c>
    </row>
    <row r="29" spans="1:48" ht="13.5" customHeight="1" x14ac:dyDescent="0.25">
      <c r="A29" s="6">
        <v>25</v>
      </c>
      <c r="B29" s="1" t="s">
        <v>155</v>
      </c>
      <c r="C29" s="1">
        <v>1980</v>
      </c>
      <c r="D29" s="18" t="s">
        <v>66</v>
      </c>
      <c r="E29" s="37" t="s">
        <v>66</v>
      </c>
      <c r="F29" s="37" t="s">
        <v>66</v>
      </c>
      <c r="G29" s="18">
        <v>0</v>
      </c>
      <c r="H29" s="18">
        <v>0</v>
      </c>
      <c r="I29" s="18" t="s">
        <v>66</v>
      </c>
      <c r="J29" s="18" t="s">
        <v>66</v>
      </c>
      <c r="K29" s="18">
        <v>735.61656522889666</v>
      </c>
      <c r="L29" s="18"/>
      <c r="M29" s="18" t="s">
        <v>66</v>
      </c>
      <c r="N29" s="18" t="s">
        <v>66</v>
      </c>
      <c r="O29" s="18" t="s">
        <v>66</v>
      </c>
      <c r="P29" s="18">
        <v>0</v>
      </c>
      <c r="Q29" s="18">
        <v>0</v>
      </c>
      <c r="R29" s="18">
        <v>463.78192007797264</v>
      </c>
      <c r="S29" s="18">
        <v>0</v>
      </c>
      <c r="T29" s="18">
        <v>0</v>
      </c>
      <c r="U29" s="18">
        <v>659.68158697863691</v>
      </c>
      <c r="V29" s="18">
        <v>0</v>
      </c>
      <c r="W29" s="18">
        <v>0</v>
      </c>
      <c r="X29" s="18" t="s">
        <v>66</v>
      </c>
      <c r="Y29" s="18"/>
      <c r="Z29" s="18"/>
      <c r="AA29" s="18"/>
      <c r="AB29" s="18"/>
      <c r="AC29" s="18">
        <f>SUM(D29:AB29)</f>
        <v>1859.0800722855063</v>
      </c>
      <c r="AD29" s="28">
        <f>SUMIF(AF29:AR29,"&gt;0")</f>
        <v>1859.0800722855063</v>
      </c>
      <c r="AE29" s="21" t="str">
        <f t="shared" si="0"/>
        <v/>
      </c>
      <c r="AF29" s="15">
        <f t="shared" si="1"/>
        <v>735.61656522889666</v>
      </c>
      <c r="AG29" s="15">
        <f t="shared" si="2"/>
        <v>659.68158697863691</v>
      </c>
      <c r="AH29" s="15">
        <f t="shared" si="3"/>
        <v>463.78192007797264</v>
      </c>
      <c r="AI29" s="15">
        <f t="shared" si="4"/>
        <v>0</v>
      </c>
      <c r="AJ29" s="15">
        <f t="shared" si="5"/>
        <v>0</v>
      </c>
      <c r="AK29" s="15">
        <f t="shared" si="6"/>
        <v>0</v>
      </c>
      <c r="AL29" s="15">
        <f t="shared" si="7"/>
        <v>0</v>
      </c>
      <c r="AM29" s="15">
        <f t="shared" si="8"/>
        <v>0</v>
      </c>
      <c r="AN29" s="15">
        <f t="shared" si="9"/>
        <v>0</v>
      </c>
      <c r="AO29" s="15">
        <f t="shared" si="10"/>
        <v>0</v>
      </c>
      <c r="AP29" s="15">
        <f t="shared" si="11"/>
        <v>0</v>
      </c>
      <c r="AQ29" s="15" t="e">
        <f t="shared" si="12"/>
        <v>#NUM!</v>
      </c>
      <c r="AR29" s="15" t="e">
        <f t="shared" si="13"/>
        <v>#NUM!</v>
      </c>
      <c r="AS29" s="12" t="s">
        <v>45</v>
      </c>
      <c r="AT29" s="19" t="e">
        <f>VLOOKUP(B29,prot!A:I,9,FALSE)</f>
        <v>#N/A</v>
      </c>
      <c r="AU29" s="9" t="b">
        <f t="shared" si="14"/>
        <v>1</v>
      </c>
      <c r="AV29" s="8">
        <f t="shared" si="15"/>
        <v>0</v>
      </c>
    </row>
    <row r="30" spans="1:48" ht="13.5" customHeight="1" x14ac:dyDescent="0.25">
      <c r="A30" s="6">
        <v>26</v>
      </c>
      <c r="B30" s="4" t="s">
        <v>24</v>
      </c>
      <c r="C30" s="52">
        <v>1973</v>
      </c>
      <c r="D30" s="18" t="s">
        <v>66</v>
      </c>
      <c r="E30" s="37" t="s">
        <v>66</v>
      </c>
      <c r="F30" s="37" t="s">
        <v>66</v>
      </c>
      <c r="G30" s="18">
        <v>0</v>
      </c>
      <c r="H30" s="18">
        <v>0</v>
      </c>
      <c r="I30" s="18" t="s">
        <v>66</v>
      </c>
      <c r="J30" s="18" t="s">
        <v>66</v>
      </c>
      <c r="K30" s="18" t="s">
        <v>66</v>
      </c>
      <c r="L30" s="18"/>
      <c r="M30" s="18" t="s">
        <v>66</v>
      </c>
      <c r="N30" s="18" t="s">
        <v>66</v>
      </c>
      <c r="O30" s="18" t="s">
        <v>66</v>
      </c>
      <c r="P30" s="18" t="s">
        <v>66</v>
      </c>
      <c r="Q30" s="18">
        <v>745.44700894959954</v>
      </c>
      <c r="R30" s="18">
        <v>0</v>
      </c>
      <c r="S30" s="18">
        <v>621.97918637653754</v>
      </c>
      <c r="T30" s="18">
        <v>0</v>
      </c>
      <c r="U30" s="18">
        <v>0</v>
      </c>
      <c r="V30" s="18">
        <v>0</v>
      </c>
      <c r="W30" s="18">
        <v>0</v>
      </c>
      <c r="X30" s="18" t="s">
        <v>66</v>
      </c>
      <c r="Y30" s="18"/>
      <c r="Z30" s="18"/>
      <c r="AA30" s="18"/>
      <c r="AB30" s="18"/>
      <c r="AC30" s="18">
        <f>SUM(D30:AB30)</f>
        <v>1367.4261953261371</v>
      </c>
      <c r="AD30" s="28">
        <f>SUMIF(AF30:AR30,"&gt;0")</f>
        <v>1367.4261953261371</v>
      </c>
      <c r="AE30" s="21" t="str">
        <f t="shared" si="0"/>
        <v/>
      </c>
      <c r="AF30" s="15">
        <f t="shared" si="1"/>
        <v>745.44700894959954</v>
      </c>
      <c r="AG30" s="15">
        <f t="shared" si="2"/>
        <v>621.97918637653754</v>
      </c>
      <c r="AH30" s="15">
        <f t="shared" si="3"/>
        <v>0</v>
      </c>
      <c r="AI30" s="15">
        <f t="shared" si="4"/>
        <v>0</v>
      </c>
      <c r="AJ30" s="15">
        <f t="shared" si="5"/>
        <v>0</v>
      </c>
      <c r="AK30" s="15">
        <f t="shared" si="6"/>
        <v>0</v>
      </c>
      <c r="AL30" s="15">
        <f t="shared" si="7"/>
        <v>0</v>
      </c>
      <c r="AM30" s="15">
        <f t="shared" si="8"/>
        <v>0</v>
      </c>
      <c r="AN30" s="15">
        <f t="shared" si="9"/>
        <v>0</v>
      </c>
      <c r="AO30" s="15" t="e">
        <f t="shared" si="10"/>
        <v>#NUM!</v>
      </c>
      <c r="AP30" s="15" t="e">
        <f t="shared" si="11"/>
        <v>#NUM!</v>
      </c>
      <c r="AQ30" s="15" t="e">
        <f t="shared" si="12"/>
        <v>#NUM!</v>
      </c>
      <c r="AR30" s="15" t="e">
        <f t="shared" si="13"/>
        <v>#NUM!</v>
      </c>
      <c r="AS30" s="12" t="s">
        <v>45</v>
      </c>
      <c r="AT30" s="19" t="e">
        <f>VLOOKUP(B30,prot!A:I,9,FALSE)</f>
        <v>#N/A</v>
      </c>
      <c r="AU30" s="9" t="b">
        <f t="shared" si="14"/>
        <v>1</v>
      </c>
      <c r="AV30" s="8">
        <f t="shared" si="15"/>
        <v>0</v>
      </c>
    </row>
    <row r="31" spans="1:48" ht="14.25" customHeight="1" x14ac:dyDescent="0.25">
      <c r="A31" s="6">
        <v>27</v>
      </c>
      <c r="B31" s="1" t="s">
        <v>111</v>
      </c>
      <c r="C31" s="53">
        <v>1972</v>
      </c>
      <c r="D31" s="18" t="s">
        <v>66</v>
      </c>
      <c r="E31" s="37" t="s">
        <v>66</v>
      </c>
      <c r="F31" s="37" t="s">
        <v>66</v>
      </c>
      <c r="G31" s="18">
        <v>0</v>
      </c>
      <c r="H31" s="18">
        <v>0</v>
      </c>
      <c r="I31" s="18" t="s">
        <v>66</v>
      </c>
      <c r="J31" s="18" t="s">
        <v>66</v>
      </c>
      <c r="K31" s="18">
        <v>1085.1032067821602</v>
      </c>
      <c r="L31" s="18"/>
      <c r="M31" s="18" t="s">
        <v>66</v>
      </c>
      <c r="N31" s="18" t="s">
        <v>66</v>
      </c>
      <c r="O31" s="18" t="s">
        <v>66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 t="s">
        <v>66</v>
      </c>
      <c r="Y31" s="18"/>
      <c r="Z31" s="18"/>
      <c r="AA31" s="18"/>
      <c r="AB31" s="18"/>
      <c r="AC31" s="18">
        <f>SUM(D31:AB31)</f>
        <v>1085.1032067821602</v>
      </c>
      <c r="AD31" s="28">
        <f>SUMIF(AF31:AR31,"&gt;0")</f>
        <v>1085.1032067821602</v>
      </c>
      <c r="AE31" s="21" t="str">
        <f t="shared" si="0"/>
        <v/>
      </c>
      <c r="AF31" s="15">
        <f t="shared" si="1"/>
        <v>1085.1032067821602</v>
      </c>
      <c r="AG31" s="15">
        <f t="shared" si="2"/>
        <v>0</v>
      </c>
      <c r="AH31" s="15">
        <f t="shared" si="3"/>
        <v>0</v>
      </c>
      <c r="AI31" s="15">
        <f t="shared" si="4"/>
        <v>0</v>
      </c>
      <c r="AJ31" s="15">
        <f t="shared" si="5"/>
        <v>0</v>
      </c>
      <c r="AK31" s="15">
        <f t="shared" si="6"/>
        <v>0</v>
      </c>
      <c r="AL31" s="15">
        <f t="shared" si="7"/>
        <v>0</v>
      </c>
      <c r="AM31" s="15">
        <f t="shared" si="8"/>
        <v>0</v>
      </c>
      <c r="AN31" s="15">
        <f t="shared" si="9"/>
        <v>0</v>
      </c>
      <c r="AO31" s="15">
        <f t="shared" si="10"/>
        <v>0</v>
      </c>
      <c r="AP31" s="15">
        <f t="shared" si="11"/>
        <v>0</v>
      </c>
      <c r="AQ31" s="15" t="e">
        <f t="shared" si="12"/>
        <v>#NUM!</v>
      </c>
      <c r="AR31" s="15" t="e">
        <f t="shared" si="13"/>
        <v>#NUM!</v>
      </c>
      <c r="AS31" s="12" t="s">
        <v>45</v>
      </c>
      <c r="AT31" s="19" t="e">
        <f>VLOOKUP(B31,prot!A:I,9,FALSE)</f>
        <v>#N/A</v>
      </c>
      <c r="AU31" s="9" t="b">
        <f t="shared" si="14"/>
        <v>1</v>
      </c>
      <c r="AV31" s="8">
        <f t="shared" si="15"/>
        <v>0</v>
      </c>
    </row>
    <row r="32" spans="1:48" ht="13.5" customHeight="1" x14ac:dyDescent="0.25">
      <c r="A32" s="6">
        <v>28</v>
      </c>
      <c r="B32" s="1" t="s">
        <v>109</v>
      </c>
      <c r="C32" s="53">
        <v>1967</v>
      </c>
      <c r="D32" s="18" t="s">
        <v>66</v>
      </c>
      <c r="E32" s="37" t="s">
        <v>66</v>
      </c>
      <c r="F32" s="37" t="s">
        <v>66</v>
      </c>
      <c r="G32" s="18">
        <v>0</v>
      </c>
      <c r="H32" s="18">
        <v>0</v>
      </c>
      <c r="I32" s="18" t="s">
        <v>66</v>
      </c>
      <c r="J32" s="18" t="s">
        <v>66</v>
      </c>
      <c r="K32" s="18">
        <v>1019.0616710875332</v>
      </c>
      <c r="L32" s="18"/>
      <c r="M32" s="18" t="s">
        <v>66</v>
      </c>
      <c r="N32" s="18" t="s">
        <v>66</v>
      </c>
      <c r="O32" s="18" t="s">
        <v>66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 t="s">
        <v>66</v>
      </c>
      <c r="Y32" s="18"/>
      <c r="Z32" s="18"/>
      <c r="AA32" s="18"/>
      <c r="AB32" s="18"/>
      <c r="AC32" s="18">
        <f>SUM(D32:AB32)</f>
        <v>1019.0616710875332</v>
      </c>
      <c r="AD32" s="28">
        <f>SUMIF(AF32:AR32,"&gt;0")</f>
        <v>1019.0616710875332</v>
      </c>
      <c r="AE32" s="21" t="str">
        <f t="shared" si="0"/>
        <v/>
      </c>
      <c r="AF32" s="15">
        <f t="shared" si="1"/>
        <v>1019.0616710875332</v>
      </c>
      <c r="AG32" s="15">
        <f t="shared" si="2"/>
        <v>0</v>
      </c>
      <c r="AH32" s="15">
        <f t="shared" si="3"/>
        <v>0</v>
      </c>
      <c r="AI32" s="15">
        <f t="shared" si="4"/>
        <v>0</v>
      </c>
      <c r="AJ32" s="15">
        <f t="shared" si="5"/>
        <v>0</v>
      </c>
      <c r="AK32" s="15">
        <f t="shared" si="6"/>
        <v>0</v>
      </c>
      <c r="AL32" s="15">
        <f t="shared" si="7"/>
        <v>0</v>
      </c>
      <c r="AM32" s="15">
        <f t="shared" si="8"/>
        <v>0</v>
      </c>
      <c r="AN32" s="15">
        <f t="shared" si="9"/>
        <v>0</v>
      </c>
      <c r="AO32" s="15">
        <f t="shared" si="10"/>
        <v>0</v>
      </c>
      <c r="AP32" s="15">
        <f t="shared" si="11"/>
        <v>0</v>
      </c>
      <c r="AQ32" s="15" t="e">
        <f t="shared" si="12"/>
        <v>#NUM!</v>
      </c>
      <c r="AR32" s="15" t="e">
        <f t="shared" si="13"/>
        <v>#NUM!</v>
      </c>
      <c r="AS32" s="12" t="s">
        <v>45</v>
      </c>
      <c r="AT32" s="19" t="e">
        <f>VLOOKUP(B32,prot!A:I,9,FALSE)</f>
        <v>#N/A</v>
      </c>
      <c r="AU32" s="9" t="b">
        <f t="shared" si="14"/>
        <v>1</v>
      </c>
      <c r="AV32" s="8">
        <f t="shared" si="15"/>
        <v>0</v>
      </c>
    </row>
    <row r="33" spans="1:48" ht="14.25" customHeight="1" x14ac:dyDescent="0.25">
      <c r="A33" s="6">
        <v>29</v>
      </c>
      <c r="B33" s="1" t="s">
        <v>104</v>
      </c>
      <c r="C33" s="53">
        <v>1981</v>
      </c>
      <c r="D33" s="18" t="s">
        <v>66</v>
      </c>
      <c r="E33" s="37" t="s">
        <v>66</v>
      </c>
      <c r="F33" s="37" t="s">
        <v>66</v>
      </c>
      <c r="G33" s="18">
        <v>0</v>
      </c>
      <c r="H33" s="18">
        <v>0</v>
      </c>
      <c r="I33" s="18" t="s">
        <v>66</v>
      </c>
      <c r="J33" s="18" t="s">
        <v>66</v>
      </c>
      <c r="K33" s="18" t="s">
        <v>66</v>
      </c>
      <c r="L33" s="18"/>
      <c r="M33" s="18" t="s">
        <v>66</v>
      </c>
      <c r="N33" s="18" t="s">
        <v>66</v>
      </c>
      <c r="O33" s="18" t="s">
        <v>66</v>
      </c>
      <c r="P33" s="18" t="s">
        <v>66</v>
      </c>
      <c r="Q33" s="18">
        <v>0</v>
      </c>
      <c r="R33" s="18">
        <v>0</v>
      </c>
      <c r="S33" s="18">
        <v>0</v>
      </c>
      <c r="T33" s="18">
        <v>783.43331488655235</v>
      </c>
      <c r="U33" s="18">
        <v>0</v>
      </c>
      <c r="V33" s="18">
        <v>0</v>
      </c>
      <c r="W33" s="18">
        <v>0</v>
      </c>
      <c r="X33" s="18" t="s">
        <v>66</v>
      </c>
      <c r="Y33" s="18"/>
      <c r="Z33" s="18"/>
      <c r="AA33" s="18"/>
      <c r="AB33" s="18"/>
      <c r="AC33" s="18">
        <f>SUM(D33:AB33)</f>
        <v>783.43331488655235</v>
      </c>
      <c r="AD33" s="28">
        <f>SUMIF(AF33:AR33,"&gt;0")</f>
        <v>783.43331488655235</v>
      </c>
      <c r="AE33" s="21" t="str">
        <f t="shared" si="0"/>
        <v/>
      </c>
      <c r="AF33" s="15">
        <f t="shared" si="1"/>
        <v>783.43331488655235</v>
      </c>
      <c r="AG33" s="15">
        <f t="shared" si="2"/>
        <v>0</v>
      </c>
      <c r="AH33" s="15">
        <f t="shared" si="3"/>
        <v>0</v>
      </c>
      <c r="AI33" s="15">
        <f t="shared" si="4"/>
        <v>0</v>
      </c>
      <c r="AJ33" s="15">
        <f t="shared" si="5"/>
        <v>0</v>
      </c>
      <c r="AK33" s="15">
        <f t="shared" si="6"/>
        <v>0</v>
      </c>
      <c r="AL33" s="15">
        <f t="shared" si="7"/>
        <v>0</v>
      </c>
      <c r="AM33" s="15">
        <f t="shared" si="8"/>
        <v>0</v>
      </c>
      <c r="AN33" s="15">
        <f t="shared" si="9"/>
        <v>0</v>
      </c>
      <c r="AO33" s="15" t="e">
        <f t="shared" si="10"/>
        <v>#NUM!</v>
      </c>
      <c r="AP33" s="15" t="e">
        <f t="shared" si="11"/>
        <v>#NUM!</v>
      </c>
      <c r="AQ33" s="15" t="e">
        <f t="shared" si="12"/>
        <v>#NUM!</v>
      </c>
      <c r="AR33" s="15" t="e">
        <f t="shared" si="13"/>
        <v>#NUM!</v>
      </c>
      <c r="AS33" s="12" t="s">
        <v>45</v>
      </c>
      <c r="AT33" s="19" t="e">
        <f>VLOOKUP(B33,prot!A:I,9,FALSE)</f>
        <v>#N/A</v>
      </c>
      <c r="AU33" s="9" t="b">
        <f t="shared" si="14"/>
        <v>1</v>
      </c>
      <c r="AV33" s="8">
        <f t="shared" si="15"/>
        <v>0</v>
      </c>
    </row>
    <row r="34" spans="1:48" ht="13.5" customHeight="1" x14ac:dyDescent="0.25">
      <c r="A34" s="6">
        <v>30</v>
      </c>
      <c r="B34" s="1" t="s">
        <v>147</v>
      </c>
      <c r="C34" s="53">
        <v>1988</v>
      </c>
      <c r="D34" s="18" t="s">
        <v>66</v>
      </c>
      <c r="E34" s="37" t="s">
        <v>66</v>
      </c>
      <c r="F34" s="37" t="s">
        <v>66</v>
      </c>
      <c r="G34" s="18">
        <v>0</v>
      </c>
      <c r="H34" s="18">
        <v>0</v>
      </c>
      <c r="I34" s="18" t="s">
        <v>66</v>
      </c>
      <c r="J34" s="18">
        <v>747.40462117141317</v>
      </c>
      <c r="K34" s="18" t="s">
        <v>66</v>
      </c>
      <c r="L34" s="18"/>
      <c r="M34" s="18" t="s">
        <v>66</v>
      </c>
      <c r="N34" s="18" t="s">
        <v>66</v>
      </c>
      <c r="O34" s="18" t="s">
        <v>66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 t="s">
        <v>66</v>
      </c>
      <c r="Y34" s="18"/>
      <c r="Z34" s="18"/>
      <c r="AA34" s="18"/>
      <c r="AB34" s="18"/>
      <c r="AC34" s="18">
        <f>SUM(D34:AB34)</f>
        <v>747.40462117141317</v>
      </c>
      <c r="AD34" s="28">
        <f>SUMIF(AF34:AR34,"&gt;0")</f>
        <v>747.40462117141317</v>
      </c>
      <c r="AE34" s="21" t="str">
        <f t="shared" si="0"/>
        <v/>
      </c>
      <c r="AF34" s="15">
        <f t="shared" si="1"/>
        <v>747.40462117141317</v>
      </c>
      <c r="AG34" s="15">
        <f t="shared" si="2"/>
        <v>0</v>
      </c>
      <c r="AH34" s="15">
        <f t="shared" si="3"/>
        <v>0</v>
      </c>
      <c r="AI34" s="15">
        <f t="shared" si="4"/>
        <v>0</v>
      </c>
      <c r="AJ34" s="15">
        <f t="shared" si="5"/>
        <v>0</v>
      </c>
      <c r="AK34" s="15">
        <f t="shared" si="6"/>
        <v>0</v>
      </c>
      <c r="AL34" s="15">
        <f t="shared" si="7"/>
        <v>0</v>
      </c>
      <c r="AM34" s="15">
        <f t="shared" si="8"/>
        <v>0</v>
      </c>
      <c r="AN34" s="15">
        <f t="shared" si="9"/>
        <v>0</v>
      </c>
      <c r="AO34" s="15">
        <f t="shared" si="10"/>
        <v>0</v>
      </c>
      <c r="AP34" s="15">
        <f t="shared" si="11"/>
        <v>0</v>
      </c>
      <c r="AQ34" s="15" t="e">
        <f t="shared" si="12"/>
        <v>#NUM!</v>
      </c>
      <c r="AR34" s="15" t="e">
        <f t="shared" si="13"/>
        <v>#NUM!</v>
      </c>
      <c r="AS34" s="12" t="s">
        <v>45</v>
      </c>
      <c r="AT34" s="19" t="e">
        <f>VLOOKUP(B34,prot!A:I,9,FALSE)</f>
        <v>#N/A</v>
      </c>
      <c r="AU34" s="9" t="b">
        <f t="shared" si="14"/>
        <v>1</v>
      </c>
      <c r="AV34" s="8">
        <f t="shared" si="15"/>
        <v>0</v>
      </c>
    </row>
    <row r="35" spans="1:48" ht="13.5" customHeight="1" x14ac:dyDescent="0.25">
      <c r="A35" s="6">
        <v>31</v>
      </c>
      <c r="B35" s="1" t="s">
        <v>160</v>
      </c>
      <c r="C35" s="1">
        <v>1989</v>
      </c>
      <c r="D35" s="18" t="s">
        <v>66</v>
      </c>
      <c r="E35" s="37" t="s">
        <v>66</v>
      </c>
      <c r="F35" s="37" t="s">
        <v>66</v>
      </c>
      <c r="G35" s="18">
        <v>0</v>
      </c>
      <c r="H35" s="18">
        <v>0</v>
      </c>
      <c r="I35" s="18" t="s">
        <v>66</v>
      </c>
      <c r="J35" s="18" t="s">
        <v>66</v>
      </c>
      <c r="K35" s="18" t="s">
        <v>66</v>
      </c>
      <c r="L35" s="18"/>
      <c r="M35" s="18" t="s">
        <v>66</v>
      </c>
      <c r="N35" s="18" t="s">
        <v>66</v>
      </c>
      <c r="O35" s="18" t="s">
        <v>66</v>
      </c>
      <c r="P35" s="18">
        <v>692.56276646139281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 t="s">
        <v>66</v>
      </c>
      <c r="Y35" s="18"/>
      <c r="Z35" s="18"/>
      <c r="AA35" s="18"/>
      <c r="AB35" s="18"/>
      <c r="AC35" s="18">
        <f>SUM(D35:AB35)</f>
        <v>692.56276646139281</v>
      </c>
      <c r="AD35" s="28">
        <f>SUMIF(AF35:AR35,"&gt;0")</f>
        <v>692.56276646139281</v>
      </c>
      <c r="AE35" s="21" t="str">
        <f t="shared" ref="AE35:AE69" si="16">IF(AV35=0,"",AV35)</f>
        <v/>
      </c>
      <c r="AF35" s="15">
        <f t="shared" si="1"/>
        <v>692.56276646139281</v>
      </c>
      <c r="AG35" s="15">
        <f t="shared" si="2"/>
        <v>0</v>
      </c>
      <c r="AH35" s="15">
        <f t="shared" si="3"/>
        <v>0</v>
      </c>
      <c r="AI35" s="15">
        <f t="shared" si="4"/>
        <v>0</v>
      </c>
      <c r="AJ35" s="15">
        <f t="shared" si="5"/>
        <v>0</v>
      </c>
      <c r="AK35" s="15">
        <f t="shared" si="6"/>
        <v>0</v>
      </c>
      <c r="AL35" s="15">
        <f t="shared" si="7"/>
        <v>0</v>
      </c>
      <c r="AM35" s="15">
        <f t="shared" si="8"/>
        <v>0</v>
      </c>
      <c r="AN35" s="15">
        <f t="shared" si="9"/>
        <v>0</v>
      </c>
      <c r="AO35" s="15">
        <f t="shared" si="10"/>
        <v>0</v>
      </c>
      <c r="AP35" s="15" t="e">
        <f t="shared" si="11"/>
        <v>#NUM!</v>
      </c>
      <c r="AQ35" s="15" t="e">
        <f t="shared" si="12"/>
        <v>#NUM!</v>
      </c>
      <c r="AR35" s="15" t="e">
        <f t="shared" si="13"/>
        <v>#NUM!</v>
      </c>
      <c r="AS35" s="12" t="s">
        <v>45</v>
      </c>
      <c r="AT35" s="19" t="e">
        <f>VLOOKUP(B35,prot!A:I,9,FALSE)</f>
        <v>#N/A</v>
      </c>
      <c r="AU35" s="9" t="b">
        <f t="shared" si="14"/>
        <v>1</v>
      </c>
      <c r="AV35" s="8">
        <f t="shared" si="15"/>
        <v>0</v>
      </c>
    </row>
    <row r="36" spans="1:48" ht="13.5" customHeight="1" x14ac:dyDescent="0.25">
      <c r="A36" s="6">
        <v>32</v>
      </c>
      <c r="B36" s="1" t="s">
        <v>156</v>
      </c>
      <c r="C36" s="1">
        <v>1973</v>
      </c>
      <c r="D36" s="18" t="s">
        <v>66</v>
      </c>
      <c r="E36" s="37" t="s">
        <v>66</v>
      </c>
      <c r="F36" s="37" t="s">
        <v>66</v>
      </c>
      <c r="G36" s="18">
        <v>0</v>
      </c>
      <c r="H36" s="18">
        <v>0</v>
      </c>
      <c r="I36" s="18" t="s">
        <v>66</v>
      </c>
      <c r="J36" s="18" t="s">
        <v>66</v>
      </c>
      <c r="K36" s="18">
        <v>593.3915870757977</v>
      </c>
      <c r="L36" s="18"/>
      <c r="M36" s="18" t="s">
        <v>66</v>
      </c>
      <c r="N36" s="18" t="s">
        <v>66</v>
      </c>
      <c r="O36" s="18" t="s">
        <v>66</v>
      </c>
      <c r="P36" s="18" t="s">
        <v>66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 t="s">
        <v>66</v>
      </c>
      <c r="Y36" s="18"/>
      <c r="Z36" s="18"/>
      <c r="AA36" s="18"/>
      <c r="AB36" s="18"/>
      <c r="AC36" s="18">
        <f>SUM(D36:AB36)</f>
        <v>593.3915870757977</v>
      </c>
      <c r="AD36" s="28">
        <f>SUMIF(AF36:AR36,"&gt;0")</f>
        <v>593.3915870757977</v>
      </c>
      <c r="AE36" s="21" t="str">
        <f t="shared" si="16"/>
        <v/>
      </c>
      <c r="AF36" s="15">
        <f t="shared" ref="AF36:AF68" si="17">LARGE($D36:$AB36,1)</f>
        <v>593.3915870757977</v>
      </c>
      <c r="AG36" s="15">
        <f t="shared" ref="AG36:AG68" si="18">LARGE($D36:$AB36,2)</f>
        <v>0</v>
      </c>
      <c r="AH36" s="15">
        <f t="shared" ref="AH36:AH68" si="19">LARGE($D36:$AB36,3)</f>
        <v>0</v>
      </c>
      <c r="AI36" s="15">
        <f t="shared" ref="AI36:AI68" si="20">LARGE($D36:$AB36,4)</f>
        <v>0</v>
      </c>
      <c r="AJ36" s="15">
        <f t="shared" ref="AJ36:AJ68" si="21">LARGE($D36:$AB36,5)</f>
        <v>0</v>
      </c>
      <c r="AK36" s="15">
        <f t="shared" ref="AK36:AK68" si="22">LARGE($D36:$AB36,6)</f>
        <v>0</v>
      </c>
      <c r="AL36" s="15">
        <f t="shared" ref="AL36:AL68" si="23">LARGE($D36:$AB36,7)</f>
        <v>0</v>
      </c>
      <c r="AM36" s="15">
        <f t="shared" ref="AM36:AM68" si="24">LARGE($D36:$AB36,8)</f>
        <v>0</v>
      </c>
      <c r="AN36" s="15">
        <f t="shared" ref="AN36:AN68" si="25">LARGE($D36:$AB36,9)</f>
        <v>0</v>
      </c>
      <c r="AO36" s="15">
        <f t="shared" ref="AO36:AO68" si="26">LARGE($D36:$AB36,10)</f>
        <v>0</v>
      </c>
      <c r="AP36" s="15" t="e">
        <f t="shared" ref="AP36:AP68" si="27">LARGE($D36:$AB36,11)</f>
        <v>#NUM!</v>
      </c>
      <c r="AQ36" s="15" t="e">
        <f t="shared" ref="AQ36:AQ68" si="28">LARGE($D36:$AB36,12)</f>
        <v>#NUM!</v>
      </c>
      <c r="AR36" s="15" t="e">
        <f t="shared" ref="AR36:AR68" si="29">LARGE($D36:$AB36,13)</f>
        <v>#NUM!</v>
      </c>
      <c r="AS36" s="12" t="s">
        <v>45</v>
      </c>
      <c r="AT36" s="19" t="e">
        <f>VLOOKUP(B36,prot!A:I,9,FALSE)</f>
        <v>#N/A</v>
      </c>
      <c r="AU36" s="9" t="b">
        <f t="shared" ref="AU36:AU66" si="30">ISERROR(AT36)</f>
        <v>1</v>
      </c>
      <c r="AV36" s="8">
        <f t="shared" ref="AV36:AV66" si="31">IF(AU36,0,AT36)</f>
        <v>0</v>
      </c>
    </row>
    <row r="37" spans="1:48" ht="13.5" customHeight="1" x14ac:dyDescent="0.25">
      <c r="A37" s="6">
        <v>33</v>
      </c>
      <c r="B37" s="1" t="s">
        <v>103</v>
      </c>
      <c r="C37" s="53">
        <v>1987</v>
      </c>
      <c r="D37" s="18" t="s">
        <v>66</v>
      </c>
      <c r="E37" s="37" t="s">
        <v>66</v>
      </c>
      <c r="F37" s="37" t="s">
        <v>66</v>
      </c>
      <c r="G37" s="18">
        <v>593</v>
      </c>
      <c r="H37" s="18">
        <v>0</v>
      </c>
      <c r="I37" s="18" t="s">
        <v>66</v>
      </c>
      <c r="J37" s="18" t="s">
        <v>66</v>
      </c>
      <c r="K37" s="18" t="s">
        <v>66</v>
      </c>
      <c r="L37" s="18"/>
      <c r="M37" s="18" t="s">
        <v>66</v>
      </c>
      <c r="N37" s="18" t="s">
        <v>66</v>
      </c>
      <c r="O37" s="18" t="s">
        <v>66</v>
      </c>
      <c r="P37" s="18" t="s">
        <v>66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 t="s">
        <v>66</v>
      </c>
      <c r="Y37" s="18"/>
      <c r="Z37" s="18"/>
      <c r="AA37" s="18"/>
      <c r="AB37" s="18"/>
      <c r="AC37" s="18">
        <f>SUM(D37:AB37)</f>
        <v>593</v>
      </c>
      <c r="AD37" s="28">
        <f>SUMIF(AF37:AR37,"&gt;0")</f>
        <v>593</v>
      </c>
      <c r="AE37" s="21" t="str">
        <f t="shared" si="16"/>
        <v/>
      </c>
      <c r="AF37" s="15">
        <f t="shared" si="17"/>
        <v>593</v>
      </c>
      <c r="AG37" s="15">
        <f t="shared" si="18"/>
        <v>0</v>
      </c>
      <c r="AH37" s="15">
        <f t="shared" si="19"/>
        <v>0</v>
      </c>
      <c r="AI37" s="15">
        <f t="shared" si="20"/>
        <v>0</v>
      </c>
      <c r="AJ37" s="15">
        <f t="shared" si="21"/>
        <v>0</v>
      </c>
      <c r="AK37" s="15">
        <f t="shared" si="22"/>
        <v>0</v>
      </c>
      <c r="AL37" s="15">
        <f t="shared" si="23"/>
        <v>0</v>
      </c>
      <c r="AM37" s="15">
        <f t="shared" si="24"/>
        <v>0</v>
      </c>
      <c r="AN37" s="15">
        <f t="shared" si="25"/>
        <v>0</v>
      </c>
      <c r="AO37" s="15" t="e">
        <f t="shared" si="26"/>
        <v>#NUM!</v>
      </c>
      <c r="AP37" s="15" t="e">
        <f t="shared" si="27"/>
        <v>#NUM!</v>
      </c>
      <c r="AQ37" s="15" t="e">
        <f t="shared" si="28"/>
        <v>#NUM!</v>
      </c>
      <c r="AR37" s="15" t="e">
        <f t="shared" si="29"/>
        <v>#NUM!</v>
      </c>
      <c r="AS37" s="12" t="s">
        <v>45</v>
      </c>
      <c r="AT37" s="19" t="e">
        <f>VLOOKUP(B37,prot!A:I,9,FALSE)</f>
        <v>#N/A</v>
      </c>
      <c r="AU37" s="9" t="b">
        <f t="shared" si="30"/>
        <v>1</v>
      </c>
      <c r="AV37" s="8">
        <f t="shared" si="31"/>
        <v>0</v>
      </c>
    </row>
    <row r="38" spans="1:48" ht="13.5" customHeight="1" x14ac:dyDescent="0.25">
      <c r="A38" s="6">
        <v>34</v>
      </c>
      <c r="B38" s="1" t="s">
        <v>168</v>
      </c>
      <c r="C38" s="1">
        <v>1983</v>
      </c>
      <c r="D38" s="18" t="s">
        <v>66</v>
      </c>
      <c r="E38" s="37" t="s">
        <v>66</v>
      </c>
      <c r="F38" s="37" t="s">
        <v>66</v>
      </c>
      <c r="G38" s="18">
        <v>0</v>
      </c>
      <c r="H38" s="18">
        <v>0</v>
      </c>
      <c r="I38" s="18" t="s">
        <v>66</v>
      </c>
      <c r="J38" s="18" t="s">
        <v>66</v>
      </c>
      <c r="K38" s="18" t="s">
        <v>66</v>
      </c>
      <c r="L38" s="18"/>
      <c r="M38" s="18" t="s">
        <v>66</v>
      </c>
      <c r="N38" s="18" t="s">
        <v>66</v>
      </c>
      <c r="O38" s="18" t="s">
        <v>66</v>
      </c>
      <c r="P38" s="18" t="s">
        <v>66</v>
      </c>
      <c r="Q38" s="18">
        <v>588.921974522293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 t="s">
        <v>66</v>
      </c>
      <c r="Y38" s="18"/>
      <c r="Z38" s="18"/>
      <c r="AA38" s="18"/>
      <c r="AB38" s="18"/>
      <c r="AC38" s="18">
        <f>SUM(D38:AB38)</f>
        <v>588.921974522293</v>
      </c>
      <c r="AD38" s="28">
        <f>SUMIF(AF38:AR38,"&gt;0")</f>
        <v>588.921974522293</v>
      </c>
      <c r="AE38" s="21" t="str">
        <f t="shared" si="16"/>
        <v/>
      </c>
      <c r="AF38" s="15">
        <f t="shared" si="17"/>
        <v>588.921974522293</v>
      </c>
      <c r="AG38" s="15">
        <f t="shared" si="18"/>
        <v>0</v>
      </c>
      <c r="AH38" s="15">
        <f t="shared" si="19"/>
        <v>0</v>
      </c>
      <c r="AI38" s="15">
        <f t="shared" si="20"/>
        <v>0</v>
      </c>
      <c r="AJ38" s="15">
        <f t="shared" si="21"/>
        <v>0</v>
      </c>
      <c r="AK38" s="15">
        <f t="shared" si="22"/>
        <v>0</v>
      </c>
      <c r="AL38" s="15">
        <f t="shared" si="23"/>
        <v>0</v>
      </c>
      <c r="AM38" s="15">
        <f t="shared" si="24"/>
        <v>0</v>
      </c>
      <c r="AN38" s="15">
        <f t="shared" si="25"/>
        <v>0</v>
      </c>
      <c r="AO38" s="15" t="e">
        <f t="shared" si="26"/>
        <v>#NUM!</v>
      </c>
      <c r="AP38" s="15" t="e">
        <f t="shared" si="27"/>
        <v>#NUM!</v>
      </c>
      <c r="AQ38" s="15" t="e">
        <f t="shared" si="28"/>
        <v>#NUM!</v>
      </c>
      <c r="AR38" s="15" t="e">
        <f t="shared" si="29"/>
        <v>#NUM!</v>
      </c>
      <c r="AS38" s="12" t="s">
        <v>45</v>
      </c>
      <c r="AT38" s="19" t="e">
        <f>VLOOKUP(B38,prot!A:I,9,FALSE)</f>
        <v>#N/A</v>
      </c>
      <c r="AU38" s="9" t="b">
        <f t="shared" si="30"/>
        <v>1</v>
      </c>
      <c r="AV38" s="8">
        <f t="shared" si="31"/>
        <v>0</v>
      </c>
    </row>
    <row r="39" spans="1:48" ht="13.5" customHeight="1" x14ac:dyDescent="0.25">
      <c r="A39" s="6">
        <v>35</v>
      </c>
      <c r="B39" s="64" t="s">
        <v>144</v>
      </c>
      <c r="C39" s="64">
        <v>1989</v>
      </c>
      <c r="D39" s="18" t="s">
        <v>66</v>
      </c>
      <c r="E39" s="37" t="s">
        <v>66</v>
      </c>
      <c r="F39" s="37" t="s">
        <v>66</v>
      </c>
      <c r="G39" s="18">
        <v>586</v>
      </c>
      <c r="H39" s="18">
        <v>0</v>
      </c>
      <c r="I39" s="18" t="s">
        <v>66</v>
      </c>
      <c r="J39" s="18" t="s">
        <v>66</v>
      </c>
      <c r="K39" s="18" t="s">
        <v>66</v>
      </c>
      <c r="L39" s="18"/>
      <c r="M39" s="18" t="s">
        <v>66</v>
      </c>
      <c r="N39" s="18" t="s">
        <v>66</v>
      </c>
      <c r="O39" s="18" t="s">
        <v>66</v>
      </c>
      <c r="P39" s="18" t="s">
        <v>66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 t="s">
        <v>66</v>
      </c>
      <c r="Y39" s="18"/>
      <c r="Z39" s="18"/>
      <c r="AA39" s="18"/>
      <c r="AB39" s="18"/>
      <c r="AC39" s="18">
        <f>SUM(D39:AB39)</f>
        <v>586</v>
      </c>
      <c r="AD39" s="28">
        <f>SUMIF(AF39:AR39,"&gt;0")</f>
        <v>586</v>
      </c>
      <c r="AE39" s="21" t="str">
        <f t="shared" si="16"/>
        <v/>
      </c>
      <c r="AF39" s="15">
        <f t="shared" si="17"/>
        <v>586</v>
      </c>
      <c r="AG39" s="15">
        <f t="shared" si="18"/>
        <v>0</v>
      </c>
      <c r="AH39" s="15">
        <f t="shared" si="19"/>
        <v>0</v>
      </c>
      <c r="AI39" s="15">
        <f t="shared" si="20"/>
        <v>0</v>
      </c>
      <c r="AJ39" s="15">
        <f t="shared" si="21"/>
        <v>0</v>
      </c>
      <c r="AK39" s="15">
        <f t="shared" si="22"/>
        <v>0</v>
      </c>
      <c r="AL39" s="15">
        <f t="shared" si="23"/>
        <v>0</v>
      </c>
      <c r="AM39" s="15">
        <f t="shared" si="24"/>
        <v>0</v>
      </c>
      <c r="AN39" s="15">
        <f t="shared" si="25"/>
        <v>0</v>
      </c>
      <c r="AO39" s="15" t="e">
        <f t="shared" si="26"/>
        <v>#NUM!</v>
      </c>
      <c r="AP39" s="15" t="e">
        <f t="shared" si="27"/>
        <v>#NUM!</v>
      </c>
      <c r="AQ39" s="15" t="e">
        <f t="shared" si="28"/>
        <v>#NUM!</v>
      </c>
      <c r="AR39" s="15" t="e">
        <f t="shared" si="29"/>
        <v>#NUM!</v>
      </c>
      <c r="AS39" s="12" t="s">
        <v>45</v>
      </c>
      <c r="AT39" s="19" t="e">
        <f>VLOOKUP(B39,prot!A:I,9,FALSE)</f>
        <v>#N/A</v>
      </c>
      <c r="AU39" s="9" t="b">
        <f t="shared" si="30"/>
        <v>1</v>
      </c>
      <c r="AV39" s="8">
        <f t="shared" si="31"/>
        <v>0</v>
      </c>
    </row>
    <row r="40" spans="1:48" ht="13.5" customHeight="1" x14ac:dyDescent="0.25">
      <c r="A40" s="6">
        <v>36</v>
      </c>
      <c r="B40" t="s">
        <v>169</v>
      </c>
      <c r="C40">
        <v>1975</v>
      </c>
      <c r="D40" s="18" t="s">
        <v>66</v>
      </c>
      <c r="E40" s="37" t="s">
        <v>66</v>
      </c>
      <c r="F40" s="37" t="s">
        <v>66</v>
      </c>
      <c r="G40" s="18">
        <v>0</v>
      </c>
      <c r="H40" s="18">
        <v>0</v>
      </c>
      <c r="I40" s="18" t="s">
        <v>66</v>
      </c>
      <c r="J40" s="18" t="s">
        <v>66</v>
      </c>
      <c r="K40" s="18" t="s">
        <v>66</v>
      </c>
      <c r="L40" s="18"/>
      <c r="M40" s="18" t="s">
        <v>66</v>
      </c>
      <c r="N40" s="18" t="s">
        <v>66</v>
      </c>
      <c r="O40" s="18" t="s">
        <v>66</v>
      </c>
      <c r="P40" s="18" t="s">
        <v>66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422.74916833000668</v>
      </c>
      <c r="W40" s="18">
        <v>0</v>
      </c>
      <c r="X40" s="18" t="s">
        <v>66</v>
      </c>
      <c r="Y40" s="18"/>
      <c r="Z40" s="18"/>
      <c r="AA40" s="18"/>
      <c r="AB40" s="18"/>
      <c r="AC40" s="18">
        <f>SUM(D40:AB40)</f>
        <v>422.74916833000668</v>
      </c>
      <c r="AD40" s="28">
        <f>SUMIF(AF40:AR40,"&gt;0")</f>
        <v>422.74916833000668</v>
      </c>
      <c r="AE40" s="21" t="str">
        <f t="shared" si="16"/>
        <v/>
      </c>
      <c r="AF40" s="15">
        <f t="shared" si="17"/>
        <v>422.74916833000668</v>
      </c>
      <c r="AG40" s="15">
        <f t="shared" si="18"/>
        <v>0</v>
      </c>
      <c r="AH40" s="15">
        <f t="shared" si="19"/>
        <v>0</v>
      </c>
      <c r="AI40" s="15">
        <f t="shared" si="20"/>
        <v>0</v>
      </c>
      <c r="AJ40" s="15">
        <f t="shared" si="21"/>
        <v>0</v>
      </c>
      <c r="AK40" s="15">
        <f t="shared" si="22"/>
        <v>0</v>
      </c>
      <c r="AL40" s="15">
        <f t="shared" si="23"/>
        <v>0</v>
      </c>
      <c r="AM40" s="15">
        <f t="shared" si="24"/>
        <v>0</v>
      </c>
      <c r="AN40" s="15">
        <f t="shared" si="25"/>
        <v>0</v>
      </c>
      <c r="AO40" s="15" t="e">
        <f t="shared" si="26"/>
        <v>#NUM!</v>
      </c>
      <c r="AP40" s="15" t="e">
        <f t="shared" si="27"/>
        <v>#NUM!</v>
      </c>
      <c r="AQ40" s="15" t="e">
        <f t="shared" si="28"/>
        <v>#NUM!</v>
      </c>
      <c r="AR40" s="15" t="e">
        <f t="shared" si="29"/>
        <v>#NUM!</v>
      </c>
      <c r="AS40" s="12" t="s">
        <v>45</v>
      </c>
      <c r="AT40" s="19" t="e">
        <f>VLOOKUP(B40,prot!A:I,9,FALSE)</f>
        <v>#N/A</v>
      </c>
      <c r="AU40" s="9" t="b">
        <f t="shared" si="30"/>
        <v>1</v>
      </c>
      <c r="AV40" s="8">
        <f t="shared" si="31"/>
        <v>0</v>
      </c>
    </row>
    <row r="41" spans="1:48" ht="13.5" hidden="1" customHeight="1" x14ac:dyDescent="0.25">
      <c r="A41" s="6">
        <v>37</v>
      </c>
      <c r="B41" s="1" t="s">
        <v>13</v>
      </c>
      <c r="C41" s="52">
        <v>1971</v>
      </c>
      <c r="D41" s="18" t="s">
        <v>66</v>
      </c>
      <c r="E41" s="37" t="s">
        <v>66</v>
      </c>
      <c r="F41" s="37" t="s">
        <v>66</v>
      </c>
      <c r="G41" s="18">
        <v>0</v>
      </c>
      <c r="H41" s="18">
        <v>0</v>
      </c>
      <c r="I41" s="18" t="s">
        <v>66</v>
      </c>
      <c r="J41" s="18" t="s">
        <v>66</v>
      </c>
      <c r="K41" s="18" t="s">
        <v>66</v>
      </c>
      <c r="L41" s="18"/>
      <c r="M41" s="18" t="s">
        <v>66</v>
      </c>
      <c r="N41" s="18" t="s">
        <v>66</v>
      </c>
      <c r="O41" s="18" t="s">
        <v>66</v>
      </c>
      <c r="P41" s="18" t="s">
        <v>66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 t="s">
        <v>66</v>
      </c>
      <c r="Y41" s="18"/>
      <c r="Z41" s="18"/>
      <c r="AA41" s="18"/>
      <c r="AB41" s="18"/>
      <c r="AC41" s="18">
        <f t="shared" ref="AC5:AC50" si="32">SUM(D41:AB41)</f>
        <v>0</v>
      </c>
      <c r="AD41" s="28">
        <f t="shared" ref="AD5:AD50" si="33">SUMIF(AF41:AR41,"&gt;0")</f>
        <v>0</v>
      </c>
      <c r="AE41" s="21" t="str">
        <f t="shared" si="16"/>
        <v/>
      </c>
      <c r="AF41" s="15">
        <f t="shared" si="17"/>
        <v>0</v>
      </c>
      <c r="AG41" s="15">
        <f t="shared" si="18"/>
        <v>0</v>
      </c>
      <c r="AH41" s="15">
        <f t="shared" si="19"/>
        <v>0</v>
      </c>
      <c r="AI41" s="15">
        <f t="shared" si="20"/>
        <v>0</v>
      </c>
      <c r="AJ41" s="15">
        <f t="shared" si="21"/>
        <v>0</v>
      </c>
      <c r="AK41" s="15">
        <f t="shared" si="22"/>
        <v>0</v>
      </c>
      <c r="AL41" s="15">
        <f t="shared" si="23"/>
        <v>0</v>
      </c>
      <c r="AM41" s="15">
        <f t="shared" si="24"/>
        <v>0</v>
      </c>
      <c r="AN41" s="15">
        <f t="shared" si="25"/>
        <v>0</v>
      </c>
      <c r="AO41" s="15" t="e">
        <f t="shared" si="26"/>
        <v>#NUM!</v>
      </c>
      <c r="AP41" s="15" t="e">
        <f t="shared" si="27"/>
        <v>#NUM!</v>
      </c>
      <c r="AQ41" s="15" t="e">
        <f t="shared" si="28"/>
        <v>#NUM!</v>
      </c>
      <c r="AR41" s="15" t="e">
        <f t="shared" si="29"/>
        <v>#NUM!</v>
      </c>
      <c r="AS41" s="12" t="s">
        <v>45</v>
      </c>
      <c r="AT41" s="19" t="e">
        <f>VLOOKUP(B41,prot!A:I,9,FALSE)</f>
        <v>#N/A</v>
      </c>
      <c r="AU41" s="9" t="b">
        <f t="shared" si="30"/>
        <v>1</v>
      </c>
      <c r="AV41" s="8">
        <f t="shared" si="31"/>
        <v>0</v>
      </c>
    </row>
    <row r="42" spans="1:48" ht="13.5" hidden="1" customHeight="1" x14ac:dyDescent="0.25">
      <c r="A42" s="6">
        <v>38</v>
      </c>
      <c r="B42" s="63" t="s">
        <v>57</v>
      </c>
      <c r="C42" s="52">
        <v>1977</v>
      </c>
      <c r="D42" s="18" t="s">
        <v>66</v>
      </c>
      <c r="E42" s="37" t="s">
        <v>66</v>
      </c>
      <c r="F42" s="37" t="s">
        <v>66</v>
      </c>
      <c r="G42" s="18">
        <v>0</v>
      </c>
      <c r="H42" s="18">
        <v>0</v>
      </c>
      <c r="I42" s="18" t="s">
        <v>66</v>
      </c>
      <c r="J42" s="18" t="s">
        <v>66</v>
      </c>
      <c r="K42" s="18" t="s">
        <v>66</v>
      </c>
      <c r="L42" s="18"/>
      <c r="M42" s="18" t="s">
        <v>66</v>
      </c>
      <c r="N42" s="18" t="s">
        <v>66</v>
      </c>
      <c r="O42" s="18" t="s">
        <v>66</v>
      </c>
      <c r="P42" s="18" t="s">
        <v>66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 t="s">
        <v>66</v>
      </c>
      <c r="Y42" s="18"/>
      <c r="Z42" s="18"/>
      <c r="AA42" s="18"/>
      <c r="AB42" s="18"/>
      <c r="AC42" s="18">
        <f t="shared" si="32"/>
        <v>0</v>
      </c>
      <c r="AD42" s="28">
        <f t="shared" si="33"/>
        <v>0</v>
      </c>
      <c r="AE42" s="21" t="str">
        <f t="shared" si="16"/>
        <v/>
      </c>
      <c r="AF42" s="15">
        <f t="shared" si="17"/>
        <v>0</v>
      </c>
      <c r="AG42" s="15">
        <f t="shared" si="18"/>
        <v>0</v>
      </c>
      <c r="AH42" s="15">
        <f t="shared" si="19"/>
        <v>0</v>
      </c>
      <c r="AI42" s="15">
        <f t="shared" si="20"/>
        <v>0</v>
      </c>
      <c r="AJ42" s="15">
        <f t="shared" si="21"/>
        <v>0</v>
      </c>
      <c r="AK42" s="15">
        <f t="shared" si="22"/>
        <v>0</v>
      </c>
      <c r="AL42" s="15">
        <f t="shared" si="23"/>
        <v>0</v>
      </c>
      <c r="AM42" s="15">
        <f t="shared" si="24"/>
        <v>0</v>
      </c>
      <c r="AN42" s="15">
        <f t="shared" si="25"/>
        <v>0</v>
      </c>
      <c r="AO42" s="15" t="e">
        <f t="shared" si="26"/>
        <v>#NUM!</v>
      </c>
      <c r="AP42" s="15" t="e">
        <f t="shared" si="27"/>
        <v>#NUM!</v>
      </c>
      <c r="AQ42" s="15" t="e">
        <f t="shared" si="28"/>
        <v>#NUM!</v>
      </c>
      <c r="AR42" s="15" t="e">
        <f t="shared" si="29"/>
        <v>#NUM!</v>
      </c>
      <c r="AS42" s="12" t="s">
        <v>45</v>
      </c>
      <c r="AT42" s="19" t="e">
        <f>VLOOKUP(B42,prot!A:I,9,FALSE)</f>
        <v>#N/A</v>
      </c>
      <c r="AU42" s="9" t="b">
        <f t="shared" si="30"/>
        <v>1</v>
      </c>
      <c r="AV42" s="8">
        <f t="shared" si="31"/>
        <v>0</v>
      </c>
    </row>
    <row r="43" spans="1:48" ht="13.5" hidden="1" customHeight="1" x14ac:dyDescent="0.25">
      <c r="A43" s="6">
        <v>39</v>
      </c>
      <c r="B43" s="4" t="s">
        <v>19</v>
      </c>
      <c r="C43" s="52">
        <v>1971</v>
      </c>
      <c r="D43" s="18" t="s">
        <v>66</v>
      </c>
      <c r="E43" s="37" t="s">
        <v>66</v>
      </c>
      <c r="F43" s="37" t="s">
        <v>66</v>
      </c>
      <c r="G43" s="18">
        <v>0</v>
      </c>
      <c r="H43" s="18">
        <v>0</v>
      </c>
      <c r="I43" s="18" t="s">
        <v>66</v>
      </c>
      <c r="J43" s="18" t="s">
        <v>66</v>
      </c>
      <c r="K43" s="18" t="s">
        <v>66</v>
      </c>
      <c r="L43" s="18"/>
      <c r="M43" s="18" t="s">
        <v>66</v>
      </c>
      <c r="N43" s="18" t="s">
        <v>66</v>
      </c>
      <c r="O43" s="18" t="s">
        <v>66</v>
      </c>
      <c r="P43" s="18" t="s">
        <v>66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 t="s">
        <v>66</v>
      </c>
      <c r="Y43" s="18"/>
      <c r="Z43" s="18"/>
      <c r="AA43" s="18"/>
      <c r="AB43" s="18"/>
      <c r="AC43" s="18">
        <f t="shared" si="32"/>
        <v>0</v>
      </c>
      <c r="AD43" s="28">
        <f t="shared" si="33"/>
        <v>0</v>
      </c>
      <c r="AE43" s="21" t="str">
        <f t="shared" si="16"/>
        <v/>
      </c>
      <c r="AF43" s="15">
        <f t="shared" si="17"/>
        <v>0</v>
      </c>
      <c r="AG43" s="15">
        <f t="shared" si="18"/>
        <v>0</v>
      </c>
      <c r="AH43" s="15">
        <f t="shared" si="19"/>
        <v>0</v>
      </c>
      <c r="AI43" s="15">
        <f t="shared" si="20"/>
        <v>0</v>
      </c>
      <c r="AJ43" s="15">
        <f t="shared" si="21"/>
        <v>0</v>
      </c>
      <c r="AK43" s="15">
        <f t="shared" si="22"/>
        <v>0</v>
      </c>
      <c r="AL43" s="15">
        <f t="shared" si="23"/>
        <v>0</v>
      </c>
      <c r="AM43" s="15">
        <f t="shared" si="24"/>
        <v>0</v>
      </c>
      <c r="AN43" s="15">
        <f t="shared" si="25"/>
        <v>0</v>
      </c>
      <c r="AO43" s="15" t="e">
        <f t="shared" si="26"/>
        <v>#NUM!</v>
      </c>
      <c r="AP43" s="15" t="e">
        <f t="shared" si="27"/>
        <v>#NUM!</v>
      </c>
      <c r="AQ43" s="15" t="e">
        <f t="shared" si="28"/>
        <v>#NUM!</v>
      </c>
      <c r="AR43" s="15" t="e">
        <f t="shared" si="29"/>
        <v>#NUM!</v>
      </c>
      <c r="AS43" s="12" t="s">
        <v>45</v>
      </c>
      <c r="AT43" s="19" t="e">
        <f>VLOOKUP(B43,prot!A:I,9,FALSE)</f>
        <v>#N/A</v>
      </c>
      <c r="AU43" s="9" t="b">
        <f t="shared" si="30"/>
        <v>1</v>
      </c>
      <c r="AV43" s="8">
        <f t="shared" si="31"/>
        <v>0</v>
      </c>
    </row>
    <row r="44" spans="1:48" ht="13.5" hidden="1" customHeight="1" x14ac:dyDescent="0.25">
      <c r="A44" s="6">
        <v>40</v>
      </c>
      <c r="B44" s="1" t="s">
        <v>87</v>
      </c>
      <c r="C44" s="52">
        <v>1980</v>
      </c>
      <c r="D44" s="18" t="s">
        <v>66</v>
      </c>
      <c r="E44" s="37" t="s">
        <v>66</v>
      </c>
      <c r="F44" s="37" t="s">
        <v>66</v>
      </c>
      <c r="G44" s="18">
        <v>0</v>
      </c>
      <c r="H44" s="18">
        <v>0</v>
      </c>
      <c r="I44" s="18" t="s">
        <v>66</v>
      </c>
      <c r="J44" s="18" t="s">
        <v>66</v>
      </c>
      <c r="K44" s="18" t="s">
        <v>66</v>
      </c>
      <c r="L44" s="18"/>
      <c r="M44" s="18" t="s">
        <v>66</v>
      </c>
      <c r="N44" s="18" t="s">
        <v>66</v>
      </c>
      <c r="O44" s="18" t="s">
        <v>66</v>
      </c>
      <c r="P44" s="18" t="s">
        <v>66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 t="s">
        <v>66</v>
      </c>
      <c r="Y44" s="18"/>
      <c r="Z44" s="18"/>
      <c r="AA44" s="18"/>
      <c r="AB44" s="18"/>
      <c r="AC44" s="18">
        <f t="shared" si="32"/>
        <v>0</v>
      </c>
      <c r="AD44" s="28">
        <f t="shared" si="33"/>
        <v>0</v>
      </c>
      <c r="AE44" s="21" t="str">
        <f t="shared" si="16"/>
        <v/>
      </c>
      <c r="AF44" s="15">
        <f t="shared" si="17"/>
        <v>0</v>
      </c>
      <c r="AG44" s="15">
        <f t="shared" si="18"/>
        <v>0</v>
      </c>
      <c r="AH44" s="15">
        <f t="shared" si="19"/>
        <v>0</v>
      </c>
      <c r="AI44" s="15">
        <f t="shared" si="20"/>
        <v>0</v>
      </c>
      <c r="AJ44" s="15">
        <f t="shared" si="21"/>
        <v>0</v>
      </c>
      <c r="AK44" s="15">
        <f t="shared" si="22"/>
        <v>0</v>
      </c>
      <c r="AL44" s="15">
        <f t="shared" si="23"/>
        <v>0</v>
      </c>
      <c r="AM44" s="15">
        <f t="shared" si="24"/>
        <v>0</v>
      </c>
      <c r="AN44" s="15">
        <f t="shared" si="25"/>
        <v>0</v>
      </c>
      <c r="AO44" s="15" t="e">
        <f t="shared" si="26"/>
        <v>#NUM!</v>
      </c>
      <c r="AP44" s="15" t="e">
        <f t="shared" si="27"/>
        <v>#NUM!</v>
      </c>
      <c r="AQ44" s="15" t="e">
        <f t="shared" si="28"/>
        <v>#NUM!</v>
      </c>
      <c r="AR44" s="15" t="e">
        <f t="shared" si="29"/>
        <v>#NUM!</v>
      </c>
      <c r="AS44" s="12" t="s">
        <v>45</v>
      </c>
      <c r="AT44" s="19" t="e">
        <f>VLOOKUP(B44,prot!A:I,9,FALSE)</f>
        <v>#N/A</v>
      </c>
      <c r="AU44" s="9" t="b">
        <f t="shared" si="30"/>
        <v>1</v>
      </c>
      <c r="AV44" s="8">
        <f t="shared" si="31"/>
        <v>0</v>
      </c>
    </row>
    <row r="45" spans="1:48" ht="13.5" hidden="1" customHeight="1" x14ac:dyDescent="0.25">
      <c r="A45" s="6">
        <v>41</v>
      </c>
      <c r="B45" s="1" t="s">
        <v>106</v>
      </c>
      <c r="C45" s="53">
        <v>1986</v>
      </c>
      <c r="D45" s="18" t="s">
        <v>66</v>
      </c>
      <c r="E45" s="37" t="s">
        <v>66</v>
      </c>
      <c r="F45" s="37" t="s">
        <v>66</v>
      </c>
      <c r="G45" s="18">
        <v>0</v>
      </c>
      <c r="H45" s="18">
        <v>0</v>
      </c>
      <c r="I45" s="18" t="s">
        <v>66</v>
      </c>
      <c r="J45" s="18" t="s">
        <v>66</v>
      </c>
      <c r="K45" s="18" t="s">
        <v>66</v>
      </c>
      <c r="L45" s="18"/>
      <c r="M45" s="18" t="s">
        <v>66</v>
      </c>
      <c r="N45" s="18" t="s">
        <v>66</v>
      </c>
      <c r="O45" s="18" t="s">
        <v>66</v>
      </c>
      <c r="P45" s="18" t="s">
        <v>66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 t="s">
        <v>66</v>
      </c>
      <c r="Y45" s="18"/>
      <c r="Z45" s="18"/>
      <c r="AA45" s="18"/>
      <c r="AB45" s="18"/>
      <c r="AC45" s="18">
        <f t="shared" si="32"/>
        <v>0</v>
      </c>
      <c r="AD45" s="28">
        <f t="shared" si="33"/>
        <v>0</v>
      </c>
      <c r="AE45" s="21" t="str">
        <f t="shared" si="16"/>
        <v/>
      </c>
      <c r="AF45" s="15">
        <f t="shared" si="17"/>
        <v>0</v>
      </c>
      <c r="AG45" s="15">
        <f t="shared" si="18"/>
        <v>0</v>
      </c>
      <c r="AH45" s="15">
        <f t="shared" si="19"/>
        <v>0</v>
      </c>
      <c r="AI45" s="15">
        <f t="shared" si="20"/>
        <v>0</v>
      </c>
      <c r="AJ45" s="15">
        <f t="shared" si="21"/>
        <v>0</v>
      </c>
      <c r="AK45" s="15">
        <f t="shared" si="22"/>
        <v>0</v>
      </c>
      <c r="AL45" s="15">
        <f t="shared" si="23"/>
        <v>0</v>
      </c>
      <c r="AM45" s="15">
        <f t="shared" si="24"/>
        <v>0</v>
      </c>
      <c r="AN45" s="15">
        <f t="shared" si="25"/>
        <v>0</v>
      </c>
      <c r="AO45" s="15" t="e">
        <f t="shared" si="26"/>
        <v>#NUM!</v>
      </c>
      <c r="AP45" s="15" t="e">
        <f t="shared" si="27"/>
        <v>#NUM!</v>
      </c>
      <c r="AQ45" s="15" t="e">
        <f t="shared" si="28"/>
        <v>#NUM!</v>
      </c>
      <c r="AR45" s="15" t="e">
        <f t="shared" si="29"/>
        <v>#NUM!</v>
      </c>
      <c r="AS45" s="12" t="s">
        <v>45</v>
      </c>
      <c r="AT45" s="19" t="e">
        <f>VLOOKUP(B45,prot!A:I,9,FALSE)</f>
        <v>#N/A</v>
      </c>
      <c r="AU45" s="9" t="b">
        <f t="shared" si="30"/>
        <v>1</v>
      </c>
      <c r="AV45" s="8">
        <f t="shared" si="31"/>
        <v>0</v>
      </c>
    </row>
    <row r="46" spans="1:48" ht="13.5" hidden="1" customHeight="1" x14ac:dyDescent="0.25">
      <c r="A46" s="6">
        <v>42</v>
      </c>
      <c r="B46" s="1" t="s">
        <v>119</v>
      </c>
      <c r="C46" s="53">
        <v>1970</v>
      </c>
      <c r="D46" s="18" t="s">
        <v>66</v>
      </c>
      <c r="E46" s="37" t="s">
        <v>66</v>
      </c>
      <c r="F46" s="37" t="s">
        <v>66</v>
      </c>
      <c r="G46" s="18">
        <v>0</v>
      </c>
      <c r="H46" s="18">
        <v>0</v>
      </c>
      <c r="I46" s="18" t="s">
        <v>66</v>
      </c>
      <c r="J46" s="18" t="s">
        <v>66</v>
      </c>
      <c r="K46" s="18" t="s">
        <v>66</v>
      </c>
      <c r="L46" s="18"/>
      <c r="M46" s="18" t="s">
        <v>66</v>
      </c>
      <c r="N46" s="18" t="s">
        <v>66</v>
      </c>
      <c r="O46" s="18" t="s">
        <v>66</v>
      </c>
      <c r="P46" s="18" t="s">
        <v>66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 t="s">
        <v>66</v>
      </c>
      <c r="Y46" s="18"/>
      <c r="Z46" s="18"/>
      <c r="AA46" s="18"/>
      <c r="AB46" s="18"/>
      <c r="AC46" s="18">
        <f t="shared" si="32"/>
        <v>0</v>
      </c>
      <c r="AD46" s="28">
        <f t="shared" si="33"/>
        <v>0</v>
      </c>
      <c r="AE46" s="21" t="str">
        <f t="shared" si="16"/>
        <v/>
      </c>
      <c r="AF46" s="15">
        <f t="shared" si="17"/>
        <v>0</v>
      </c>
      <c r="AG46" s="15">
        <f t="shared" si="18"/>
        <v>0</v>
      </c>
      <c r="AH46" s="15">
        <f t="shared" si="19"/>
        <v>0</v>
      </c>
      <c r="AI46" s="15">
        <f t="shared" si="20"/>
        <v>0</v>
      </c>
      <c r="AJ46" s="15">
        <f t="shared" si="21"/>
        <v>0</v>
      </c>
      <c r="AK46" s="15">
        <f t="shared" si="22"/>
        <v>0</v>
      </c>
      <c r="AL46" s="15">
        <f t="shared" si="23"/>
        <v>0</v>
      </c>
      <c r="AM46" s="15">
        <f t="shared" si="24"/>
        <v>0</v>
      </c>
      <c r="AN46" s="15">
        <f t="shared" si="25"/>
        <v>0</v>
      </c>
      <c r="AO46" s="15" t="e">
        <f t="shared" si="26"/>
        <v>#NUM!</v>
      </c>
      <c r="AP46" s="15" t="e">
        <f t="shared" si="27"/>
        <v>#NUM!</v>
      </c>
      <c r="AQ46" s="15" t="e">
        <f t="shared" si="28"/>
        <v>#NUM!</v>
      </c>
      <c r="AR46" s="15" t="e">
        <f t="shared" si="29"/>
        <v>#NUM!</v>
      </c>
      <c r="AS46" s="12" t="s">
        <v>45</v>
      </c>
      <c r="AT46" s="19" t="e">
        <f>VLOOKUP(B46,prot!A:I,9,FALSE)</f>
        <v>#N/A</v>
      </c>
      <c r="AU46" s="9" t="b">
        <f t="shared" si="30"/>
        <v>1</v>
      </c>
      <c r="AV46" s="8">
        <f t="shared" si="31"/>
        <v>0</v>
      </c>
    </row>
    <row r="47" spans="1:48" ht="13.5" hidden="1" customHeight="1" x14ac:dyDescent="0.25">
      <c r="A47" s="6">
        <v>43</v>
      </c>
      <c r="B47" s="64" t="s">
        <v>112</v>
      </c>
      <c r="C47" s="56">
        <v>1971</v>
      </c>
      <c r="D47" s="18" t="s">
        <v>66</v>
      </c>
      <c r="E47" s="37" t="s">
        <v>66</v>
      </c>
      <c r="F47" s="37" t="s">
        <v>66</v>
      </c>
      <c r="G47" s="18">
        <v>0</v>
      </c>
      <c r="H47" s="18">
        <v>0</v>
      </c>
      <c r="I47" s="18" t="s">
        <v>66</v>
      </c>
      <c r="J47" s="18" t="s">
        <v>66</v>
      </c>
      <c r="K47" s="18" t="s">
        <v>66</v>
      </c>
      <c r="L47" s="18"/>
      <c r="M47" s="18" t="s">
        <v>66</v>
      </c>
      <c r="N47" s="18" t="s">
        <v>66</v>
      </c>
      <c r="O47" s="18" t="s">
        <v>66</v>
      </c>
      <c r="P47" s="18" t="s">
        <v>66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 t="s">
        <v>66</v>
      </c>
      <c r="Y47" s="18"/>
      <c r="Z47" s="18"/>
      <c r="AA47" s="18"/>
      <c r="AB47" s="18"/>
      <c r="AC47" s="18">
        <f t="shared" si="32"/>
        <v>0</v>
      </c>
      <c r="AD47" s="28">
        <f t="shared" si="33"/>
        <v>0</v>
      </c>
      <c r="AE47" s="21" t="str">
        <f t="shared" si="16"/>
        <v/>
      </c>
      <c r="AF47" s="15">
        <f t="shared" si="17"/>
        <v>0</v>
      </c>
      <c r="AG47" s="15">
        <f t="shared" si="18"/>
        <v>0</v>
      </c>
      <c r="AH47" s="15">
        <f t="shared" si="19"/>
        <v>0</v>
      </c>
      <c r="AI47" s="15">
        <f t="shared" si="20"/>
        <v>0</v>
      </c>
      <c r="AJ47" s="15">
        <f t="shared" si="21"/>
        <v>0</v>
      </c>
      <c r="AK47" s="15">
        <f t="shared" si="22"/>
        <v>0</v>
      </c>
      <c r="AL47" s="15">
        <f t="shared" si="23"/>
        <v>0</v>
      </c>
      <c r="AM47" s="15">
        <f t="shared" si="24"/>
        <v>0</v>
      </c>
      <c r="AN47" s="15">
        <f t="shared" si="25"/>
        <v>0</v>
      </c>
      <c r="AO47" s="15" t="e">
        <f t="shared" si="26"/>
        <v>#NUM!</v>
      </c>
      <c r="AP47" s="15" t="e">
        <f t="shared" si="27"/>
        <v>#NUM!</v>
      </c>
      <c r="AQ47" s="15" t="e">
        <f t="shared" si="28"/>
        <v>#NUM!</v>
      </c>
      <c r="AR47" s="15" t="e">
        <f t="shared" si="29"/>
        <v>#NUM!</v>
      </c>
      <c r="AS47" s="12" t="s">
        <v>45</v>
      </c>
      <c r="AT47" s="19" t="e">
        <f>VLOOKUP(B47,prot!A:I,9,FALSE)</f>
        <v>#N/A</v>
      </c>
      <c r="AU47" s="9" t="b">
        <f t="shared" si="30"/>
        <v>1</v>
      </c>
      <c r="AV47" s="8">
        <f t="shared" si="31"/>
        <v>0</v>
      </c>
    </row>
    <row r="48" spans="1:48" ht="13.5" hidden="1" customHeight="1" x14ac:dyDescent="0.25">
      <c r="A48" s="6">
        <v>44</v>
      </c>
      <c r="B48" s="64" t="s">
        <v>117</v>
      </c>
      <c r="C48" s="56">
        <v>1979</v>
      </c>
      <c r="D48" s="18" t="s">
        <v>66</v>
      </c>
      <c r="E48" s="37" t="s">
        <v>66</v>
      </c>
      <c r="F48" s="37" t="s">
        <v>66</v>
      </c>
      <c r="G48" s="18">
        <v>0</v>
      </c>
      <c r="H48" s="18">
        <v>0</v>
      </c>
      <c r="I48" s="18" t="s">
        <v>66</v>
      </c>
      <c r="J48" s="18" t="s">
        <v>66</v>
      </c>
      <c r="K48" s="18" t="s">
        <v>66</v>
      </c>
      <c r="L48" s="18"/>
      <c r="M48" s="18" t="s">
        <v>66</v>
      </c>
      <c r="N48" s="18" t="s">
        <v>66</v>
      </c>
      <c r="O48" s="18" t="s">
        <v>66</v>
      </c>
      <c r="P48" s="18" t="s">
        <v>66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 t="s">
        <v>66</v>
      </c>
      <c r="Y48" s="18"/>
      <c r="Z48" s="18"/>
      <c r="AA48" s="18"/>
      <c r="AB48" s="18"/>
      <c r="AC48" s="18">
        <f t="shared" si="32"/>
        <v>0</v>
      </c>
      <c r="AD48" s="28">
        <f t="shared" si="33"/>
        <v>0</v>
      </c>
      <c r="AE48" s="21" t="str">
        <f t="shared" si="16"/>
        <v/>
      </c>
      <c r="AF48" s="15">
        <f t="shared" si="17"/>
        <v>0</v>
      </c>
      <c r="AG48" s="15">
        <f t="shared" si="18"/>
        <v>0</v>
      </c>
      <c r="AH48" s="15">
        <f t="shared" si="19"/>
        <v>0</v>
      </c>
      <c r="AI48" s="15">
        <f t="shared" si="20"/>
        <v>0</v>
      </c>
      <c r="AJ48" s="15">
        <f t="shared" si="21"/>
        <v>0</v>
      </c>
      <c r="AK48" s="15">
        <f t="shared" si="22"/>
        <v>0</v>
      </c>
      <c r="AL48" s="15">
        <f t="shared" si="23"/>
        <v>0</v>
      </c>
      <c r="AM48" s="15">
        <f t="shared" si="24"/>
        <v>0</v>
      </c>
      <c r="AN48" s="15">
        <f t="shared" si="25"/>
        <v>0</v>
      </c>
      <c r="AO48" s="15" t="e">
        <f t="shared" si="26"/>
        <v>#NUM!</v>
      </c>
      <c r="AP48" s="15" t="e">
        <f t="shared" si="27"/>
        <v>#NUM!</v>
      </c>
      <c r="AQ48" s="15" t="e">
        <f t="shared" si="28"/>
        <v>#NUM!</v>
      </c>
      <c r="AR48" s="15" t="e">
        <f t="shared" si="29"/>
        <v>#NUM!</v>
      </c>
      <c r="AS48" s="12" t="s">
        <v>45</v>
      </c>
      <c r="AT48" s="19" t="e">
        <f>VLOOKUP(B48,prot!A:I,9,FALSE)</f>
        <v>#N/A</v>
      </c>
      <c r="AU48" s="9" t="b">
        <f t="shared" si="30"/>
        <v>1</v>
      </c>
      <c r="AV48" s="8">
        <f t="shared" si="31"/>
        <v>0</v>
      </c>
    </row>
    <row r="49" spans="1:48" ht="13.5" hidden="1" customHeight="1" x14ac:dyDescent="0.25">
      <c r="A49" s="6">
        <v>45</v>
      </c>
      <c r="B49" s="1" t="s">
        <v>120</v>
      </c>
      <c r="C49" s="53">
        <v>1981</v>
      </c>
      <c r="D49" s="18" t="s">
        <v>66</v>
      </c>
      <c r="E49" s="37" t="s">
        <v>66</v>
      </c>
      <c r="F49" s="37" t="s">
        <v>66</v>
      </c>
      <c r="G49" s="18">
        <v>0</v>
      </c>
      <c r="H49" s="18">
        <v>0</v>
      </c>
      <c r="I49" s="18" t="s">
        <v>66</v>
      </c>
      <c r="J49" s="18" t="s">
        <v>66</v>
      </c>
      <c r="K49" s="18" t="s">
        <v>66</v>
      </c>
      <c r="L49" s="18"/>
      <c r="M49" s="18" t="s">
        <v>66</v>
      </c>
      <c r="N49" s="18" t="s">
        <v>66</v>
      </c>
      <c r="O49" s="18" t="s">
        <v>66</v>
      </c>
      <c r="P49" s="18" t="s">
        <v>66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 t="s">
        <v>66</v>
      </c>
      <c r="Y49" s="18"/>
      <c r="Z49" s="18"/>
      <c r="AA49" s="18"/>
      <c r="AB49" s="18"/>
      <c r="AC49" s="18">
        <f t="shared" si="32"/>
        <v>0</v>
      </c>
      <c r="AD49" s="28">
        <f t="shared" si="33"/>
        <v>0</v>
      </c>
      <c r="AE49" s="21" t="str">
        <f t="shared" si="16"/>
        <v/>
      </c>
      <c r="AF49" s="15">
        <f t="shared" si="17"/>
        <v>0</v>
      </c>
      <c r="AG49" s="15">
        <f t="shared" si="18"/>
        <v>0</v>
      </c>
      <c r="AH49" s="15">
        <f t="shared" si="19"/>
        <v>0</v>
      </c>
      <c r="AI49" s="15">
        <f t="shared" si="20"/>
        <v>0</v>
      </c>
      <c r="AJ49" s="15">
        <f t="shared" si="21"/>
        <v>0</v>
      </c>
      <c r="AK49" s="15">
        <f t="shared" si="22"/>
        <v>0</v>
      </c>
      <c r="AL49" s="15">
        <f t="shared" si="23"/>
        <v>0</v>
      </c>
      <c r="AM49" s="15">
        <f t="shared" si="24"/>
        <v>0</v>
      </c>
      <c r="AN49" s="15">
        <f t="shared" si="25"/>
        <v>0</v>
      </c>
      <c r="AO49" s="15" t="e">
        <f t="shared" si="26"/>
        <v>#NUM!</v>
      </c>
      <c r="AP49" s="15" t="e">
        <f t="shared" si="27"/>
        <v>#NUM!</v>
      </c>
      <c r="AQ49" s="15" t="e">
        <f t="shared" si="28"/>
        <v>#NUM!</v>
      </c>
      <c r="AR49" s="15" t="e">
        <f t="shared" si="29"/>
        <v>#NUM!</v>
      </c>
      <c r="AS49" s="12" t="s">
        <v>45</v>
      </c>
      <c r="AT49" s="19" t="e">
        <f>VLOOKUP(B49,prot!A:I,9,FALSE)</f>
        <v>#N/A</v>
      </c>
      <c r="AU49" s="9" t="b">
        <f t="shared" si="30"/>
        <v>1</v>
      </c>
      <c r="AV49" s="8">
        <f t="shared" si="31"/>
        <v>0</v>
      </c>
    </row>
    <row r="50" spans="1:48" ht="13.5" hidden="1" customHeight="1" x14ac:dyDescent="0.25">
      <c r="A50" s="6">
        <v>46</v>
      </c>
      <c r="B50" s="64" t="s">
        <v>113</v>
      </c>
      <c r="C50" s="54">
        <v>1984</v>
      </c>
      <c r="D50" s="18" t="s">
        <v>66</v>
      </c>
      <c r="E50" s="37" t="s">
        <v>66</v>
      </c>
      <c r="F50" s="37" t="s">
        <v>66</v>
      </c>
      <c r="G50" s="18">
        <v>0</v>
      </c>
      <c r="H50" s="18">
        <v>0</v>
      </c>
      <c r="I50" s="18" t="s">
        <v>66</v>
      </c>
      <c r="J50" s="18" t="s">
        <v>66</v>
      </c>
      <c r="K50" s="18" t="s">
        <v>66</v>
      </c>
      <c r="L50" s="18"/>
      <c r="M50" s="18" t="s">
        <v>66</v>
      </c>
      <c r="N50" s="18" t="s">
        <v>66</v>
      </c>
      <c r="O50" s="18" t="s">
        <v>66</v>
      </c>
      <c r="P50" s="18" t="s">
        <v>66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 t="s">
        <v>66</v>
      </c>
      <c r="Y50" s="18"/>
      <c r="Z50" s="18"/>
      <c r="AA50" s="18"/>
      <c r="AB50" s="18"/>
      <c r="AC50" s="18">
        <f t="shared" si="32"/>
        <v>0</v>
      </c>
      <c r="AD50" s="28">
        <f t="shared" si="33"/>
        <v>0</v>
      </c>
      <c r="AE50" s="21" t="str">
        <f t="shared" si="16"/>
        <v/>
      </c>
      <c r="AF50" s="15">
        <f t="shared" si="17"/>
        <v>0</v>
      </c>
      <c r="AG50" s="15">
        <f t="shared" si="18"/>
        <v>0</v>
      </c>
      <c r="AH50" s="15">
        <f t="shared" si="19"/>
        <v>0</v>
      </c>
      <c r="AI50" s="15">
        <f t="shared" si="20"/>
        <v>0</v>
      </c>
      <c r="AJ50" s="15">
        <f t="shared" si="21"/>
        <v>0</v>
      </c>
      <c r="AK50" s="15">
        <f t="shared" si="22"/>
        <v>0</v>
      </c>
      <c r="AL50" s="15">
        <f t="shared" si="23"/>
        <v>0</v>
      </c>
      <c r="AM50" s="15">
        <f t="shared" si="24"/>
        <v>0</v>
      </c>
      <c r="AN50" s="15">
        <f t="shared" si="25"/>
        <v>0</v>
      </c>
      <c r="AO50" s="15" t="e">
        <f t="shared" si="26"/>
        <v>#NUM!</v>
      </c>
      <c r="AP50" s="15" t="e">
        <f t="shared" si="27"/>
        <v>#NUM!</v>
      </c>
      <c r="AQ50" s="15" t="e">
        <f t="shared" si="28"/>
        <v>#NUM!</v>
      </c>
      <c r="AR50" s="15" t="e">
        <f t="shared" si="29"/>
        <v>#NUM!</v>
      </c>
      <c r="AS50" s="12" t="s">
        <v>45</v>
      </c>
      <c r="AT50" s="19" t="e">
        <f>VLOOKUP(B50,prot!A:I,9,FALSE)</f>
        <v>#N/A</v>
      </c>
      <c r="AU50" s="9" t="b">
        <f t="shared" si="30"/>
        <v>1</v>
      </c>
      <c r="AV50" s="8">
        <f t="shared" si="31"/>
        <v>0</v>
      </c>
    </row>
    <row r="51" spans="1:48" ht="13.5" customHeight="1" x14ac:dyDescent="0.25">
      <c r="A51" s="6"/>
      <c r="B51" s="72" t="s">
        <v>62</v>
      </c>
      <c r="C51" s="73"/>
      <c r="D51" s="18" t="s">
        <v>66</v>
      </c>
      <c r="E51" s="37" t="s">
        <v>66</v>
      </c>
      <c r="F51" s="37" t="s">
        <v>66</v>
      </c>
      <c r="G51" s="18">
        <v>0</v>
      </c>
      <c r="H51" s="18">
        <v>0</v>
      </c>
      <c r="I51" s="18" t="s">
        <v>66</v>
      </c>
      <c r="J51" s="18" t="s">
        <v>66</v>
      </c>
      <c r="K51" s="18" t="s">
        <v>66</v>
      </c>
      <c r="L51" s="18"/>
      <c r="M51" s="18" t="s">
        <v>66</v>
      </c>
      <c r="N51" s="18" t="s">
        <v>66</v>
      </c>
      <c r="O51" s="18" t="s">
        <v>66</v>
      </c>
      <c r="P51" s="18" t="s">
        <v>66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 t="s">
        <v>66</v>
      </c>
      <c r="Y51" s="18"/>
      <c r="Z51" s="18"/>
      <c r="AA51" s="18"/>
      <c r="AB51" s="18"/>
      <c r="AC51" s="18">
        <f t="shared" ref="AC51" si="34">SUM(D51:AB51)</f>
        <v>0</v>
      </c>
      <c r="AD51" s="28">
        <f t="shared" ref="AD51" si="35">SUMIF(AF51:AR51,"&gt;0")</f>
        <v>0</v>
      </c>
      <c r="AE51" s="21" t="str">
        <f t="shared" si="16"/>
        <v/>
      </c>
      <c r="AF51" s="15">
        <f t="shared" si="17"/>
        <v>0</v>
      </c>
      <c r="AG51" s="15">
        <f t="shared" si="18"/>
        <v>0</v>
      </c>
      <c r="AH51" s="15">
        <f t="shared" si="19"/>
        <v>0</v>
      </c>
      <c r="AI51" s="15">
        <f t="shared" si="20"/>
        <v>0</v>
      </c>
      <c r="AJ51" s="15">
        <f t="shared" si="21"/>
        <v>0</v>
      </c>
      <c r="AK51" s="15">
        <f t="shared" si="22"/>
        <v>0</v>
      </c>
      <c r="AL51" s="15">
        <f t="shared" si="23"/>
        <v>0</v>
      </c>
      <c r="AM51" s="15">
        <f t="shared" si="24"/>
        <v>0</v>
      </c>
      <c r="AN51" s="15">
        <f t="shared" si="25"/>
        <v>0</v>
      </c>
      <c r="AO51" s="15" t="e">
        <f t="shared" si="26"/>
        <v>#NUM!</v>
      </c>
      <c r="AP51" s="15" t="e">
        <f t="shared" si="27"/>
        <v>#NUM!</v>
      </c>
      <c r="AQ51" s="15" t="e">
        <f t="shared" si="28"/>
        <v>#NUM!</v>
      </c>
      <c r="AR51" s="15" t="e">
        <f t="shared" si="29"/>
        <v>#NUM!</v>
      </c>
      <c r="AS51" s="12" t="s">
        <v>45</v>
      </c>
      <c r="AT51" s="19" t="e">
        <f>VLOOKUP(B51,prot!A:I,9,FALSE)</f>
        <v>#N/A</v>
      </c>
      <c r="AU51" s="9" t="b">
        <f t="shared" si="30"/>
        <v>1</v>
      </c>
      <c r="AV51" s="8">
        <f t="shared" si="31"/>
        <v>0</v>
      </c>
    </row>
    <row r="52" spans="1:48" ht="13.5" customHeight="1" x14ac:dyDescent="0.25">
      <c r="A52" s="6">
        <v>1</v>
      </c>
      <c r="B52" s="4" t="s">
        <v>51</v>
      </c>
      <c r="C52" s="53">
        <v>1962</v>
      </c>
      <c r="D52" s="18">
        <v>1076</v>
      </c>
      <c r="E52" s="37">
        <v>1076</v>
      </c>
      <c r="F52" s="37">
        <v>1076</v>
      </c>
      <c r="G52" s="18">
        <v>1076</v>
      </c>
      <c r="H52" s="18">
        <v>1076</v>
      </c>
      <c r="I52" s="18">
        <v>1012.893050763923</v>
      </c>
      <c r="J52" s="18">
        <v>1069.0892742453436</v>
      </c>
      <c r="K52" s="18">
        <v>1057.148247978437</v>
      </c>
      <c r="L52" s="18"/>
      <c r="M52" s="18">
        <v>992.13108945969896</v>
      </c>
      <c r="N52" s="18">
        <v>1053.2010335917312</v>
      </c>
      <c r="O52" s="18">
        <v>1017.2283264528422</v>
      </c>
      <c r="P52" s="18" t="s">
        <v>66</v>
      </c>
      <c r="Q52" s="18">
        <v>888.57347275729251</v>
      </c>
      <c r="R52" s="18">
        <v>1076</v>
      </c>
      <c r="S52" s="18">
        <v>798.23987291501214</v>
      </c>
      <c r="T52" s="18">
        <v>1076</v>
      </c>
      <c r="U52" s="18">
        <v>788.09265175718861</v>
      </c>
      <c r="V52" s="18">
        <v>1076</v>
      </c>
      <c r="W52" s="18">
        <v>0</v>
      </c>
      <c r="X52" s="18">
        <v>1076</v>
      </c>
      <c r="Y52" s="18">
        <v>1076</v>
      </c>
      <c r="Z52" s="18"/>
      <c r="AA52" s="18"/>
      <c r="AB52" s="18"/>
      <c r="AC52" s="18">
        <f>SUM(D52:AB52)</f>
        <v>19436.597019921468</v>
      </c>
      <c r="AD52" s="28">
        <f>SUMIF(AF52:AR52,"&gt;0")</f>
        <v>13939.438555815512</v>
      </c>
      <c r="AE52" s="21" t="str">
        <f t="shared" si="16"/>
        <v/>
      </c>
      <c r="AF52" s="15">
        <f t="shared" si="17"/>
        <v>1076</v>
      </c>
      <c r="AG52" s="15">
        <f t="shared" si="18"/>
        <v>1076</v>
      </c>
      <c r="AH52" s="15">
        <f t="shared" si="19"/>
        <v>1076</v>
      </c>
      <c r="AI52" s="15">
        <f t="shared" si="20"/>
        <v>1076</v>
      </c>
      <c r="AJ52" s="15">
        <f t="shared" si="21"/>
        <v>1076</v>
      </c>
      <c r="AK52" s="15">
        <f t="shared" si="22"/>
        <v>1076</v>
      </c>
      <c r="AL52" s="15">
        <f t="shared" si="23"/>
        <v>1076</v>
      </c>
      <c r="AM52" s="15">
        <f t="shared" si="24"/>
        <v>1076</v>
      </c>
      <c r="AN52" s="15">
        <f t="shared" si="25"/>
        <v>1076</v>
      </c>
      <c r="AO52" s="15">
        <f t="shared" si="26"/>
        <v>1076</v>
      </c>
      <c r="AP52" s="15">
        <f t="shared" si="27"/>
        <v>1069.0892742453436</v>
      </c>
      <c r="AQ52" s="15">
        <f t="shared" si="28"/>
        <v>1057.148247978437</v>
      </c>
      <c r="AR52" s="15">
        <f t="shared" si="29"/>
        <v>1053.2010335917312</v>
      </c>
      <c r="AS52" s="12" t="s">
        <v>45</v>
      </c>
      <c r="AT52" s="19" t="e">
        <f>VLOOKUP(B52,prot!A:I,9,FALSE)</f>
        <v>#N/A</v>
      </c>
      <c r="AU52" s="9" t="b">
        <f t="shared" si="30"/>
        <v>1</v>
      </c>
      <c r="AV52" s="8">
        <f t="shared" si="31"/>
        <v>0</v>
      </c>
    </row>
    <row r="53" spans="1:48" ht="13.5" customHeight="1" x14ac:dyDescent="0.25">
      <c r="A53" s="6">
        <v>2</v>
      </c>
      <c r="B53" s="4" t="s">
        <v>26</v>
      </c>
      <c r="C53" s="53">
        <v>1959</v>
      </c>
      <c r="D53" s="18" t="s">
        <v>66</v>
      </c>
      <c r="E53" s="37">
        <v>719.35368043087965</v>
      </c>
      <c r="F53" s="37">
        <v>753.50387596899225</v>
      </c>
      <c r="G53" s="18">
        <v>785.20332717190377</v>
      </c>
      <c r="H53" s="18">
        <v>0</v>
      </c>
      <c r="I53" s="18">
        <v>804.6290688872067</v>
      </c>
      <c r="J53" s="18">
        <v>814.09503546099302</v>
      </c>
      <c r="K53" s="18">
        <v>816.0693990445061</v>
      </c>
      <c r="L53" s="18"/>
      <c r="M53" s="18">
        <v>939.30522902310508</v>
      </c>
      <c r="N53" s="18">
        <v>970.09756097560967</v>
      </c>
      <c r="O53" s="18">
        <v>798.40987951807222</v>
      </c>
      <c r="P53" s="18">
        <v>1046.8888888888889</v>
      </c>
      <c r="Q53" s="18">
        <v>903.22147106544071</v>
      </c>
      <c r="R53" s="18">
        <v>993.63320274240948</v>
      </c>
      <c r="S53" s="18">
        <v>986.59474849731123</v>
      </c>
      <c r="T53" s="18">
        <v>838.67972665148056</v>
      </c>
      <c r="U53" s="18">
        <v>946.77272727272748</v>
      </c>
      <c r="V53" s="18">
        <v>949.44509283819616</v>
      </c>
      <c r="W53" s="18">
        <v>953.54095994225918</v>
      </c>
      <c r="X53" s="18">
        <v>877.89780821917805</v>
      </c>
      <c r="Y53" s="18">
        <v>972.97952018724402</v>
      </c>
      <c r="Z53" s="18"/>
      <c r="AA53" s="18"/>
      <c r="AB53" s="18"/>
      <c r="AC53" s="18">
        <f>SUM(D53:AB53)</f>
        <v>16870.321202786407</v>
      </c>
      <c r="AD53" s="28">
        <f>SUMIF(AF53:AR53,"&gt;0")</f>
        <v>12195.126335348355</v>
      </c>
      <c r="AE53" s="21" t="str">
        <f t="shared" si="16"/>
        <v/>
      </c>
      <c r="AF53" s="15">
        <f t="shared" si="17"/>
        <v>1046.8888888888889</v>
      </c>
      <c r="AG53" s="15">
        <f t="shared" si="18"/>
        <v>993.63320274240948</v>
      </c>
      <c r="AH53" s="15">
        <f t="shared" si="19"/>
        <v>986.59474849731123</v>
      </c>
      <c r="AI53" s="15">
        <f t="shared" si="20"/>
        <v>972.97952018724402</v>
      </c>
      <c r="AJ53" s="15">
        <f t="shared" si="21"/>
        <v>970.09756097560967</v>
      </c>
      <c r="AK53" s="15">
        <f t="shared" si="22"/>
        <v>953.54095994225918</v>
      </c>
      <c r="AL53" s="15">
        <f t="shared" si="23"/>
        <v>949.44509283819616</v>
      </c>
      <c r="AM53" s="15">
        <f t="shared" si="24"/>
        <v>946.77272727272748</v>
      </c>
      <c r="AN53" s="15">
        <f t="shared" si="25"/>
        <v>939.30522902310508</v>
      </c>
      <c r="AO53" s="15">
        <f t="shared" si="26"/>
        <v>903.22147106544071</v>
      </c>
      <c r="AP53" s="15">
        <f t="shared" si="27"/>
        <v>877.89780821917805</v>
      </c>
      <c r="AQ53" s="15">
        <f t="shared" si="28"/>
        <v>838.67972665148056</v>
      </c>
      <c r="AR53" s="15">
        <f t="shared" si="29"/>
        <v>816.0693990445061</v>
      </c>
      <c r="AS53" s="12" t="s">
        <v>45</v>
      </c>
      <c r="AT53" s="19" t="e">
        <f>VLOOKUP(B53,prot!A:I,9,FALSE)</f>
        <v>#N/A</v>
      </c>
      <c r="AU53" s="9" t="b">
        <f t="shared" si="30"/>
        <v>1</v>
      </c>
      <c r="AV53" s="8">
        <f t="shared" si="31"/>
        <v>0</v>
      </c>
    </row>
    <row r="54" spans="1:48" ht="14.25" customHeight="1" x14ac:dyDescent="0.25">
      <c r="A54" s="6">
        <v>3</v>
      </c>
      <c r="B54" s="4" t="s">
        <v>32</v>
      </c>
      <c r="C54" s="53">
        <v>1960</v>
      </c>
      <c r="D54" s="18" t="s">
        <v>66</v>
      </c>
      <c r="E54" s="37" t="s">
        <v>66</v>
      </c>
      <c r="F54" s="37">
        <v>502.30936819172115</v>
      </c>
      <c r="G54" s="18">
        <v>0</v>
      </c>
      <c r="H54" s="18">
        <v>0</v>
      </c>
      <c r="I54" s="18" t="s">
        <v>66</v>
      </c>
      <c r="J54" s="18" t="s">
        <v>66</v>
      </c>
      <c r="K54" s="18">
        <v>1100</v>
      </c>
      <c r="L54" s="18"/>
      <c r="M54" s="18">
        <v>1100</v>
      </c>
      <c r="N54" s="18">
        <v>1100</v>
      </c>
      <c r="O54" s="18">
        <v>1100</v>
      </c>
      <c r="P54" s="18">
        <v>1100</v>
      </c>
      <c r="Q54" s="18">
        <v>1100</v>
      </c>
      <c r="R54" s="18">
        <v>0</v>
      </c>
      <c r="S54" s="18">
        <v>1041.6356877323421</v>
      </c>
      <c r="T54" s="18">
        <v>1011.3396331295164</v>
      </c>
      <c r="U54" s="18">
        <v>0</v>
      </c>
      <c r="V54" s="18">
        <v>0</v>
      </c>
      <c r="W54" s="18">
        <v>1048.3340024086713</v>
      </c>
      <c r="X54" s="18">
        <v>909.50603101665706</v>
      </c>
      <c r="Y54" s="18">
        <v>986.43457382953193</v>
      </c>
      <c r="Z54" s="18"/>
      <c r="AA54" s="18"/>
      <c r="AB54" s="18"/>
      <c r="AC54" s="18">
        <f>SUM(D54:AB54)</f>
        <v>12099.559296308442</v>
      </c>
      <c r="AD54" s="28">
        <f>SUMIF(AF54:AR54,"&gt;0")</f>
        <v>12099.559296308442</v>
      </c>
      <c r="AE54" s="21" t="str">
        <f t="shared" si="16"/>
        <v/>
      </c>
      <c r="AF54" s="15">
        <f t="shared" si="17"/>
        <v>1100</v>
      </c>
      <c r="AG54" s="15">
        <f t="shared" si="18"/>
        <v>1100</v>
      </c>
      <c r="AH54" s="15">
        <f t="shared" si="19"/>
        <v>1100</v>
      </c>
      <c r="AI54" s="15">
        <f t="shared" si="20"/>
        <v>1100</v>
      </c>
      <c r="AJ54" s="15">
        <f t="shared" si="21"/>
        <v>1100</v>
      </c>
      <c r="AK54" s="15">
        <f t="shared" si="22"/>
        <v>1100</v>
      </c>
      <c r="AL54" s="15">
        <f t="shared" si="23"/>
        <v>1048.3340024086713</v>
      </c>
      <c r="AM54" s="15">
        <f t="shared" si="24"/>
        <v>1041.6356877323421</v>
      </c>
      <c r="AN54" s="15">
        <f t="shared" si="25"/>
        <v>1011.3396331295164</v>
      </c>
      <c r="AO54" s="15">
        <f t="shared" si="26"/>
        <v>986.43457382953193</v>
      </c>
      <c r="AP54" s="15">
        <f t="shared" si="27"/>
        <v>909.50603101665706</v>
      </c>
      <c r="AQ54" s="15">
        <f t="shared" si="28"/>
        <v>502.30936819172115</v>
      </c>
      <c r="AR54" s="15">
        <f t="shared" si="29"/>
        <v>0</v>
      </c>
      <c r="AS54" s="12" t="s">
        <v>45</v>
      </c>
      <c r="AT54" s="19" t="e">
        <f>VLOOKUP(B54,prot!A:I,9,FALSE)</f>
        <v>#N/A</v>
      </c>
      <c r="AU54" s="9" t="b">
        <f t="shared" si="30"/>
        <v>1</v>
      </c>
      <c r="AV54" s="8">
        <f t="shared" si="31"/>
        <v>0</v>
      </c>
    </row>
    <row r="55" spans="1:48" x14ac:dyDescent="0.25">
      <c r="A55" s="6">
        <v>4</v>
      </c>
      <c r="B55" s="4" t="s">
        <v>1</v>
      </c>
      <c r="C55" s="53">
        <v>1957</v>
      </c>
      <c r="D55" s="18" t="s">
        <v>66</v>
      </c>
      <c r="E55" s="37">
        <v>914.92748233544057</v>
      </c>
      <c r="F55" s="37">
        <v>911.2</v>
      </c>
      <c r="G55" s="18">
        <v>0</v>
      </c>
      <c r="H55" s="18">
        <v>0</v>
      </c>
      <c r="I55" s="18" t="s">
        <v>66</v>
      </c>
      <c r="J55" s="18" t="s">
        <v>66</v>
      </c>
      <c r="K55" s="18">
        <v>1117.1624621594351</v>
      </c>
      <c r="L55" s="18"/>
      <c r="M55" s="18" t="s">
        <v>66</v>
      </c>
      <c r="N55" s="18" t="s">
        <v>66</v>
      </c>
      <c r="O55" s="18">
        <v>890.20819112627987</v>
      </c>
      <c r="P55" s="18">
        <v>1024.7954545454545</v>
      </c>
      <c r="Q55" s="18">
        <v>964.75839683883726</v>
      </c>
      <c r="R55" s="18">
        <v>885.4571428571428</v>
      </c>
      <c r="S55" s="18">
        <v>1139</v>
      </c>
      <c r="T55" s="18">
        <v>0</v>
      </c>
      <c r="U55" s="18">
        <v>966.20074005550441</v>
      </c>
      <c r="V55" s="18">
        <v>934.92189892802435</v>
      </c>
      <c r="W55" s="18">
        <v>1139</v>
      </c>
      <c r="X55" s="18">
        <v>1035.0950126262626</v>
      </c>
      <c r="Y55" s="18" t="s">
        <v>66</v>
      </c>
      <c r="Z55" s="18"/>
      <c r="AA55" s="18"/>
      <c r="AB55" s="18"/>
      <c r="AC55" s="18">
        <f>SUM(D55:AB55)</f>
        <v>11922.72678147238</v>
      </c>
      <c r="AD55" s="28">
        <f>SUMIF(AF55:AR55,"&gt;0")</f>
        <v>11922.726781472384</v>
      </c>
      <c r="AE55" s="21" t="str">
        <f t="shared" si="16"/>
        <v/>
      </c>
      <c r="AF55" s="15">
        <f t="shared" si="17"/>
        <v>1139</v>
      </c>
      <c r="AG55" s="15">
        <f t="shared" si="18"/>
        <v>1139</v>
      </c>
      <c r="AH55" s="15">
        <f t="shared" si="19"/>
        <v>1117.1624621594351</v>
      </c>
      <c r="AI55" s="15">
        <f t="shared" si="20"/>
        <v>1035.0950126262626</v>
      </c>
      <c r="AJ55" s="15">
        <f t="shared" si="21"/>
        <v>1024.7954545454545</v>
      </c>
      <c r="AK55" s="15">
        <f t="shared" si="22"/>
        <v>966.20074005550441</v>
      </c>
      <c r="AL55" s="15">
        <f t="shared" si="23"/>
        <v>964.75839683883726</v>
      </c>
      <c r="AM55" s="15">
        <f t="shared" si="24"/>
        <v>934.92189892802435</v>
      </c>
      <c r="AN55" s="15">
        <f t="shared" si="25"/>
        <v>914.92748233544057</v>
      </c>
      <c r="AO55" s="15">
        <f t="shared" si="26"/>
        <v>911.2</v>
      </c>
      <c r="AP55" s="15">
        <f t="shared" si="27"/>
        <v>890.20819112627987</v>
      </c>
      <c r="AQ55" s="15">
        <f t="shared" si="28"/>
        <v>885.4571428571428</v>
      </c>
      <c r="AR55" s="15">
        <f t="shared" si="29"/>
        <v>0</v>
      </c>
      <c r="AS55" s="12" t="s">
        <v>45</v>
      </c>
      <c r="AT55" s="19" t="e">
        <f>VLOOKUP(B55,prot!A:I,9,FALSE)</f>
        <v>#N/A</v>
      </c>
      <c r="AU55" s="9" t="b">
        <f t="shared" si="30"/>
        <v>1</v>
      </c>
      <c r="AV55" s="8">
        <f t="shared" si="31"/>
        <v>0</v>
      </c>
    </row>
    <row r="56" spans="1:48" ht="12.75" customHeight="1" x14ac:dyDescent="0.25">
      <c r="A56" s="6">
        <v>5</v>
      </c>
      <c r="B56" s="4" t="s">
        <v>61</v>
      </c>
      <c r="C56" s="53">
        <v>1962</v>
      </c>
      <c r="D56" s="18" t="s">
        <v>66</v>
      </c>
      <c r="E56" s="37" t="s">
        <v>66</v>
      </c>
      <c r="F56" s="37" t="s">
        <v>66</v>
      </c>
      <c r="G56" s="18">
        <v>0</v>
      </c>
      <c r="H56" s="18">
        <v>702.29352780309932</v>
      </c>
      <c r="I56" s="18">
        <v>1014.3928923988155</v>
      </c>
      <c r="J56" s="18">
        <v>962.1803468208094</v>
      </c>
      <c r="K56" s="18">
        <v>891.11502414086931</v>
      </c>
      <c r="L56" s="18"/>
      <c r="M56" s="18">
        <v>827.87583148558758</v>
      </c>
      <c r="N56" s="18">
        <v>926.75943610732156</v>
      </c>
      <c r="O56" s="18">
        <v>779.56972499391588</v>
      </c>
      <c r="P56" s="18">
        <v>965.53066666666678</v>
      </c>
      <c r="Q56" s="18">
        <v>0</v>
      </c>
      <c r="R56" s="18">
        <v>962.0147130946541</v>
      </c>
      <c r="S56" s="18">
        <v>0</v>
      </c>
      <c r="T56" s="18">
        <v>0</v>
      </c>
      <c r="U56" s="18">
        <v>760.45626204238931</v>
      </c>
      <c r="V56" s="18">
        <v>749.33217843222178</v>
      </c>
      <c r="W56" s="18">
        <v>857.76494291470794</v>
      </c>
      <c r="X56" s="18" t="s">
        <v>66</v>
      </c>
      <c r="Y56" s="18">
        <v>889.12831858407083</v>
      </c>
      <c r="Z56" s="18"/>
      <c r="AA56" s="18"/>
      <c r="AB56" s="18"/>
      <c r="AC56" s="18">
        <f>SUM(D56:AB56)</f>
        <v>11288.413865485129</v>
      </c>
      <c r="AD56" s="28">
        <f>SUMIF(AF56:AR56,"&gt;0")</f>
        <v>11288.41386548513</v>
      </c>
      <c r="AE56" s="21" t="str">
        <f t="shared" si="16"/>
        <v/>
      </c>
      <c r="AF56" s="15">
        <f t="shared" si="17"/>
        <v>1014.3928923988155</v>
      </c>
      <c r="AG56" s="15">
        <f t="shared" si="18"/>
        <v>965.53066666666678</v>
      </c>
      <c r="AH56" s="15">
        <f t="shared" si="19"/>
        <v>962.1803468208094</v>
      </c>
      <c r="AI56" s="15">
        <f t="shared" si="20"/>
        <v>962.0147130946541</v>
      </c>
      <c r="AJ56" s="15">
        <f t="shared" si="21"/>
        <v>926.75943610732156</v>
      </c>
      <c r="AK56" s="15">
        <f t="shared" si="22"/>
        <v>891.11502414086931</v>
      </c>
      <c r="AL56" s="15">
        <f t="shared" si="23"/>
        <v>889.12831858407083</v>
      </c>
      <c r="AM56" s="15">
        <f t="shared" si="24"/>
        <v>857.76494291470794</v>
      </c>
      <c r="AN56" s="15">
        <f t="shared" si="25"/>
        <v>827.87583148558758</v>
      </c>
      <c r="AO56" s="15">
        <f t="shared" si="26"/>
        <v>779.56972499391588</v>
      </c>
      <c r="AP56" s="15">
        <f t="shared" si="27"/>
        <v>760.45626204238931</v>
      </c>
      <c r="AQ56" s="15">
        <f t="shared" si="28"/>
        <v>749.33217843222178</v>
      </c>
      <c r="AR56" s="15">
        <f t="shared" si="29"/>
        <v>702.29352780309932</v>
      </c>
      <c r="AS56" s="12" t="s">
        <v>45</v>
      </c>
      <c r="AT56" s="19" t="e">
        <f>VLOOKUP(B56,prot!A:I,9,FALSE)</f>
        <v>#N/A</v>
      </c>
      <c r="AU56" s="9" t="b">
        <f t="shared" si="30"/>
        <v>1</v>
      </c>
      <c r="AV56" s="8">
        <f t="shared" si="31"/>
        <v>0</v>
      </c>
    </row>
    <row r="57" spans="1:48" ht="12.75" customHeight="1" x14ac:dyDescent="0.25">
      <c r="A57" s="6">
        <v>6</v>
      </c>
      <c r="B57" s="1" t="s">
        <v>78</v>
      </c>
      <c r="C57" s="53">
        <v>1964</v>
      </c>
      <c r="D57" s="18">
        <v>881.7615894039734</v>
      </c>
      <c r="E57" s="37" t="s">
        <v>66</v>
      </c>
      <c r="F57" s="37" t="s">
        <v>66</v>
      </c>
      <c r="G57" s="18">
        <v>841.07778165329603</v>
      </c>
      <c r="H57" s="18">
        <v>813.97894736842113</v>
      </c>
      <c r="I57" s="18">
        <v>817.22580645161304</v>
      </c>
      <c r="J57" s="18">
        <v>962.1175101803376</v>
      </c>
      <c r="K57" s="18" t="s">
        <v>66</v>
      </c>
      <c r="L57" s="18"/>
      <c r="M57" s="18" t="s">
        <v>66</v>
      </c>
      <c r="N57" s="18" t="s">
        <v>66</v>
      </c>
      <c r="O57" s="18">
        <v>858</v>
      </c>
      <c r="P57" s="18">
        <v>1019</v>
      </c>
      <c r="Q57" s="18">
        <v>0</v>
      </c>
      <c r="R57" s="18">
        <v>0</v>
      </c>
      <c r="S57" s="18">
        <v>975.15930113052434</v>
      </c>
      <c r="T57" s="18">
        <v>646.61612130885885</v>
      </c>
      <c r="U57" s="18">
        <v>1013.2224554039876</v>
      </c>
      <c r="V57" s="18">
        <v>1023.7848410757944</v>
      </c>
      <c r="W57" s="18">
        <v>0</v>
      </c>
      <c r="X57" s="18" t="s">
        <v>66</v>
      </c>
      <c r="Y57" s="18" t="s">
        <v>66</v>
      </c>
      <c r="Z57" s="18"/>
      <c r="AA57" s="18"/>
      <c r="AB57" s="18"/>
      <c r="AC57" s="18">
        <f>SUM(D57:AB57)</f>
        <v>9851.9443539768072</v>
      </c>
      <c r="AD57" s="28">
        <f>SUMIF(AF57:AR57,"&gt;0")</f>
        <v>9851.9443539768072</v>
      </c>
      <c r="AE57" s="21" t="str">
        <f t="shared" si="16"/>
        <v/>
      </c>
      <c r="AF57" s="15">
        <f t="shared" si="17"/>
        <v>1023.7848410757944</v>
      </c>
      <c r="AG57" s="15">
        <f t="shared" si="18"/>
        <v>1019</v>
      </c>
      <c r="AH57" s="15">
        <f t="shared" si="19"/>
        <v>1013.2224554039876</v>
      </c>
      <c r="AI57" s="15">
        <f t="shared" si="20"/>
        <v>975.15930113052434</v>
      </c>
      <c r="AJ57" s="15">
        <f t="shared" si="21"/>
        <v>962.1175101803376</v>
      </c>
      <c r="AK57" s="15">
        <f t="shared" si="22"/>
        <v>881.7615894039734</v>
      </c>
      <c r="AL57" s="15">
        <f t="shared" si="23"/>
        <v>858</v>
      </c>
      <c r="AM57" s="15">
        <f t="shared" si="24"/>
        <v>841.07778165329603</v>
      </c>
      <c r="AN57" s="15">
        <f t="shared" si="25"/>
        <v>817.22580645161304</v>
      </c>
      <c r="AO57" s="15">
        <f t="shared" si="26"/>
        <v>813.97894736842113</v>
      </c>
      <c r="AP57" s="15">
        <f t="shared" si="27"/>
        <v>646.61612130885885</v>
      </c>
      <c r="AQ57" s="15">
        <f t="shared" si="28"/>
        <v>0</v>
      </c>
      <c r="AR57" s="15">
        <f t="shared" si="29"/>
        <v>0</v>
      </c>
      <c r="AS57" s="12" t="s">
        <v>45</v>
      </c>
      <c r="AT57" s="19" t="e">
        <f>VLOOKUP(B57,prot!A:I,9,FALSE)</f>
        <v>#N/A</v>
      </c>
      <c r="AU57" s="9" t="b">
        <f t="shared" si="30"/>
        <v>1</v>
      </c>
      <c r="AV57" s="8">
        <f t="shared" si="31"/>
        <v>0</v>
      </c>
    </row>
    <row r="58" spans="1:48" ht="14.25" customHeight="1" x14ac:dyDescent="0.25">
      <c r="A58" s="6">
        <v>7</v>
      </c>
      <c r="B58" s="4" t="s">
        <v>22</v>
      </c>
      <c r="C58" s="53">
        <v>1956</v>
      </c>
      <c r="D58" s="18">
        <v>770.1706124046176</v>
      </c>
      <c r="E58" s="37" t="s">
        <v>66</v>
      </c>
      <c r="F58" s="37" t="s">
        <v>66</v>
      </c>
      <c r="G58" s="18">
        <v>0</v>
      </c>
      <c r="H58" s="18">
        <v>829.90500125659719</v>
      </c>
      <c r="I58" s="18">
        <v>1153</v>
      </c>
      <c r="J58" s="18">
        <v>1040.0530612244897</v>
      </c>
      <c r="K58" s="18">
        <v>765.34213521511504</v>
      </c>
      <c r="L58" s="18"/>
      <c r="M58" s="18">
        <v>819.85860655737724</v>
      </c>
      <c r="N58" s="18">
        <v>890.97592819257432</v>
      </c>
      <c r="O58" s="18" t="s">
        <v>66</v>
      </c>
      <c r="P58" s="18" t="s">
        <v>66</v>
      </c>
      <c r="Q58" s="18">
        <v>0</v>
      </c>
      <c r="R58" s="18">
        <v>0</v>
      </c>
      <c r="S58" s="18">
        <v>895.67673967285839</v>
      </c>
      <c r="T58" s="18">
        <v>917.29773929773921</v>
      </c>
      <c r="U58" s="18">
        <v>885.51172529313249</v>
      </c>
      <c r="V58" s="18">
        <v>592.33993610223638</v>
      </c>
      <c r="W58" s="18">
        <v>0</v>
      </c>
      <c r="X58" s="18" t="s">
        <v>66</v>
      </c>
      <c r="Y58" s="18" t="s">
        <v>66</v>
      </c>
      <c r="Z58" s="18"/>
      <c r="AA58" s="18"/>
      <c r="AB58" s="18"/>
      <c r="AC58" s="18">
        <f>SUM(D58:AB58)</f>
        <v>9560.1314852167379</v>
      </c>
      <c r="AD58" s="28">
        <f>SUMIF(AF58:AR58,"&gt;0")</f>
        <v>9560.1314852167361</v>
      </c>
      <c r="AE58" s="21" t="str">
        <f t="shared" si="16"/>
        <v/>
      </c>
      <c r="AF58" s="15">
        <f t="shared" si="17"/>
        <v>1153</v>
      </c>
      <c r="AG58" s="15">
        <f t="shared" si="18"/>
        <v>1040.0530612244897</v>
      </c>
      <c r="AH58" s="15">
        <f t="shared" si="19"/>
        <v>917.29773929773921</v>
      </c>
      <c r="AI58" s="15">
        <f t="shared" si="20"/>
        <v>895.67673967285839</v>
      </c>
      <c r="AJ58" s="15">
        <f t="shared" si="21"/>
        <v>890.97592819257432</v>
      </c>
      <c r="AK58" s="15">
        <f t="shared" si="22"/>
        <v>885.51172529313249</v>
      </c>
      <c r="AL58" s="15">
        <f t="shared" si="23"/>
        <v>829.90500125659719</v>
      </c>
      <c r="AM58" s="15">
        <f t="shared" si="24"/>
        <v>819.85860655737724</v>
      </c>
      <c r="AN58" s="15">
        <f t="shared" si="25"/>
        <v>770.1706124046176</v>
      </c>
      <c r="AO58" s="15">
        <f t="shared" si="26"/>
        <v>765.34213521511504</v>
      </c>
      <c r="AP58" s="15">
        <f t="shared" si="27"/>
        <v>592.33993610223638</v>
      </c>
      <c r="AQ58" s="15">
        <f t="shared" si="28"/>
        <v>0</v>
      </c>
      <c r="AR58" s="15">
        <f t="shared" si="29"/>
        <v>0</v>
      </c>
      <c r="AS58" s="12" t="s">
        <v>45</v>
      </c>
      <c r="AT58" s="19" t="e">
        <f>VLOOKUP(B58,prot!A:I,9,FALSE)</f>
        <v>#N/A</v>
      </c>
      <c r="AU58" s="9" t="b">
        <f t="shared" si="30"/>
        <v>1</v>
      </c>
      <c r="AV58" s="8">
        <f t="shared" si="31"/>
        <v>0</v>
      </c>
    </row>
    <row r="59" spans="1:48" ht="12" customHeight="1" x14ac:dyDescent="0.25">
      <c r="A59" s="6">
        <v>8</v>
      </c>
      <c r="B59" s="22" t="s">
        <v>33</v>
      </c>
      <c r="C59" s="53">
        <v>1959</v>
      </c>
      <c r="D59" s="18">
        <v>807.43348916277091</v>
      </c>
      <c r="E59" s="37" t="s">
        <v>66</v>
      </c>
      <c r="F59" s="37" t="s">
        <v>66</v>
      </c>
      <c r="G59" s="18">
        <v>0</v>
      </c>
      <c r="H59" s="18">
        <v>0</v>
      </c>
      <c r="I59" s="18">
        <v>1069.8691494715652</v>
      </c>
      <c r="J59" s="18">
        <v>998.73027842227373</v>
      </c>
      <c r="K59" s="18">
        <v>832.60851718830168</v>
      </c>
      <c r="L59" s="18"/>
      <c r="M59" s="18">
        <v>835.65308330328162</v>
      </c>
      <c r="N59" s="18">
        <v>943.18657718120789</v>
      </c>
      <c r="O59" s="18">
        <v>781.27823626503175</v>
      </c>
      <c r="P59" s="18">
        <v>964.02702702702709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909.40243902439033</v>
      </c>
      <c r="W59" s="18">
        <v>861.23272490221632</v>
      </c>
      <c r="X59" s="18" t="s">
        <v>66</v>
      </c>
      <c r="Y59" s="18" t="s">
        <v>66</v>
      </c>
      <c r="Z59" s="18"/>
      <c r="AA59" s="18"/>
      <c r="AB59" s="18"/>
      <c r="AC59" s="18">
        <f>SUM(D59:AB59)</f>
        <v>9003.4215219480666</v>
      </c>
      <c r="AD59" s="28">
        <f>SUMIF(AF59:AR59,"&gt;0")</f>
        <v>9003.4215219480666</v>
      </c>
      <c r="AE59" s="21" t="str">
        <f t="shared" si="16"/>
        <v/>
      </c>
      <c r="AF59" s="15">
        <f t="shared" si="17"/>
        <v>1069.8691494715652</v>
      </c>
      <c r="AG59" s="15">
        <f t="shared" si="18"/>
        <v>998.73027842227373</v>
      </c>
      <c r="AH59" s="15">
        <f t="shared" si="19"/>
        <v>964.02702702702709</v>
      </c>
      <c r="AI59" s="15">
        <f t="shared" si="20"/>
        <v>943.18657718120789</v>
      </c>
      <c r="AJ59" s="15">
        <f t="shared" si="21"/>
        <v>909.40243902439033</v>
      </c>
      <c r="AK59" s="15">
        <f t="shared" si="22"/>
        <v>861.23272490221632</v>
      </c>
      <c r="AL59" s="15">
        <f t="shared" si="23"/>
        <v>835.65308330328162</v>
      </c>
      <c r="AM59" s="15">
        <f t="shared" si="24"/>
        <v>832.60851718830168</v>
      </c>
      <c r="AN59" s="15">
        <f t="shared" si="25"/>
        <v>807.43348916277091</v>
      </c>
      <c r="AO59" s="15">
        <f t="shared" si="26"/>
        <v>781.27823626503175</v>
      </c>
      <c r="AP59" s="15">
        <f t="shared" si="27"/>
        <v>0</v>
      </c>
      <c r="AQ59" s="15">
        <f t="shared" si="28"/>
        <v>0</v>
      </c>
      <c r="AR59" s="15">
        <f t="shared" si="29"/>
        <v>0</v>
      </c>
      <c r="AS59" s="12" t="s">
        <v>45</v>
      </c>
      <c r="AT59" s="19" t="e">
        <f>VLOOKUP(B59,prot!A:I,9,FALSE)</f>
        <v>#N/A</v>
      </c>
      <c r="AU59" s="9" t="b">
        <f t="shared" si="30"/>
        <v>1</v>
      </c>
      <c r="AV59" s="8">
        <f t="shared" si="31"/>
        <v>0</v>
      </c>
    </row>
    <row r="60" spans="1:48" ht="12.75" customHeight="1" x14ac:dyDescent="0.25">
      <c r="A60" s="6">
        <v>9</v>
      </c>
      <c r="B60" s="4" t="s">
        <v>50</v>
      </c>
      <c r="C60" s="53">
        <v>1961</v>
      </c>
      <c r="D60" s="18" t="s">
        <v>66</v>
      </c>
      <c r="E60" s="37" t="s">
        <v>66</v>
      </c>
      <c r="F60" s="37" t="s">
        <v>66</v>
      </c>
      <c r="G60" s="18">
        <v>0</v>
      </c>
      <c r="H60" s="18">
        <v>0</v>
      </c>
      <c r="I60" s="18">
        <v>823.98096748612227</v>
      </c>
      <c r="J60" s="18">
        <v>518.04739919975384</v>
      </c>
      <c r="K60" s="18">
        <v>689.3976531942634</v>
      </c>
      <c r="L60" s="18"/>
      <c r="M60" s="18">
        <v>835.25663716814165</v>
      </c>
      <c r="N60" s="18">
        <v>720.01118099231314</v>
      </c>
      <c r="O60" s="18">
        <v>497.53855606758833</v>
      </c>
      <c r="P60" s="18">
        <v>631.49978438982316</v>
      </c>
      <c r="Q60" s="18">
        <v>598.98880939277217</v>
      </c>
      <c r="R60" s="18">
        <v>0</v>
      </c>
      <c r="S60" s="18">
        <v>0</v>
      </c>
      <c r="T60" s="18">
        <v>404.75753486279802</v>
      </c>
      <c r="U60" s="18">
        <v>643.88254275572785</v>
      </c>
      <c r="V60" s="18">
        <v>634.56800870511427</v>
      </c>
      <c r="W60" s="18">
        <v>469.19382379654854</v>
      </c>
      <c r="X60" s="18" t="s">
        <v>66</v>
      </c>
      <c r="Y60" s="18" t="s">
        <v>66</v>
      </c>
      <c r="Z60" s="18"/>
      <c r="AA60" s="18"/>
      <c r="AB60" s="18"/>
      <c r="AC60" s="18">
        <f>SUM(D60:AB60)</f>
        <v>7467.1228980109654</v>
      </c>
      <c r="AD60" s="28">
        <f>SUMIF(AF60:AR60,"&gt;0")</f>
        <v>7467.1228980109681</v>
      </c>
      <c r="AE60" s="21" t="str">
        <f t="shared" si="16"/>
        <v/>
      </c>
      <c r="AF60" s="15">
        <f t="shared" si="17"/>
        <v>835.25663716814165</v>
      </c>
      <c r="AG60" s="15">
        <f t="shared" si="18"/>
        <v>823.98096748612227</v>
      </c>
      <c r="AH60" s="15">
        <f t="shared" si="19"/>
        <v>720.01118099231314</v>
      </c>
      <c r="AI60" s="15">
        <f t="shared" si="20"/>
        <v>689.3976531942634</v>
      </c>
      <c r="AJ60" s="15">
        <f t="shared" si="21"/>
        <v>643.88254275572785</v>
      </c>
      <c r="AK60" s="15">
        <f t="shared" si="22"/>
        <v>634.56800870511427</v>
      </c>
      <c r="AL60" s="15">
        <f t="shared" si="23"/>
        <v>631.49978438982316</v>
      </c>
      <c r="AM60" s="15">
        <f t="shared" si="24"/>
        <v>598.98880939277217</v>
      </c>
      <c r="AN60" s="15">
        <f t="shared" si="25"/>
        <v>518.04739919975384</v>
      </c>
      <c r="AO60" s="15">
        <f t="shared" si="26"/>
        <v>497.53855606758833</v>
      </c>
      <c r="AP60" s="15">
        <f t="shared" si="27"/>
        <v>469.19382379654854</v>
      </c>
      <c r="AQ60" s="15">
        <f t="shared" si="28"/>
        <v>404.75753486279802</v>
      </c>
      <c r="AR60" s="15">
        <f t="shared" si="29"/>
        <v>0</v>
      </c>
      <c r="AS60" s="12" t="s">
        <v>45</v>
      </c>
      <c r="AT60" s="19" t="e">
        <f>VLOOKUP(B60,prot!A:I,9,FALSE)</f>
        <v>#N/A</v>
      </c>
      <c r="AU60" s="9" t="b">
        <f t="shared" si="30"/>
        <v>1</v>
      </c>
      <c r="AV60" s="8">
        <f t="shared" si="31"/>
        <v>0</v>
      </c>
    </row>
    <row r="61" spans="1:48" ht="12.75" customHeight="1" x14ac:dyDescent="0.25">
      <c r="A61" s="6">
        <v>10</v>
      </c>
      <c r="B61" s="4" t="s">
        <v>48</v>
      </c>
      <c r="C61" s="53">
        <v>1965</v>
      </c>
      <c r="D61" s="18" t="s">
        <v>66</v>
      </c>
      <c r="E61" s="37" t="s">
        <v>66</v>
      </c>
      <c r="F61" s="37" t="s">
        <v>66</v>
      </c>
      <c r="G61" s="18">
        <v>0</v>
      </c>
      <c r="H61" s="18">
        <v>0</v>
      </c>
      <c r="I61" s="18">
        <v>981.85495806610754</v>
      </c>
      <c r="J61" s="18">
        <v>1042</v>
      </c>
      <c r="K61" s="18">
        <v>986.19668938656287</v>
      </c>
      <c r="L61" s="18"/>
      <c r="M61" s="18" t="s">
        <v>66</v>
      </c>
      <c r="N61" s="18">
        <v>923.0813844714686</v>
      </c>
      <c r="O61" s="18" t="s">
        <v>66</v>
      </c>
      <c r="P61" s="18" t="s">
        <v>66</v>
      </c>
      <c r="Q61" s="18">
        <v>0</v>
      </c>
      <c r="R61" s="18">
        <v>0</v>
      </c>
      <c r="S61" s="18">
        <v>0</v>
      </c>
      <c r="T61" s="18">
        <v>0</v>
      </c>
      <c r="U61" s="18">
        <v>1042</v>
      </c>
      <c r="V61" s="18">
        <v>889.82262347318101</v>
      </c>
      <c r="W61" s="18">
        <v>838.26092849881411</v>
      </c>
      <c r="X61" s="18" t="s">
        <v>66</v>
      </c>
      <c r="Y61" s="18" t="s">
        <v>66</v>
      </c>
      <c r="Z61" s="18"/>
      <c r="AA61" s="18"/>
      <c r="AB61" s="18"/>
      <c r="AC61" s="18">
        <f>SUM(D61:AB61)</f>
        <v>6703.2165838961337</v>
      </c>
      <c r="AD61" s="28">
        <f>SUMIF(AF61:AR61,"&gt;0")</f>
        <v>6703.2165838961337</v>
      </c>
      <c r="AE61" s="21" t="str">
        <f t="shared" si="16"/>
        <v/>
      </c>
      <c r="AF61" s="15">
        <f t="shared" si="17"/>
        <v>1042</v>
      </c>
      <c r="AG61" s="15">
        <f t="shared" si="18"/>
        <v>1042</v>
      </c>
      <c r="AH61" s="15">
        <f t="shared" si="19"/>
        <v>986.19668938656287</v>
      </c>
      <c r="AI61" s="15">
        <f t="shared" si="20"/>
        <v>981.85495806610754</v>
      </c>
      <c r="AJ61" s="15">
        <f t="shared" si="21"/>
        <v>923.0813844714686</v>
      </c>
      <c r="AK61" s="15">
        <f t="shared" si="22"/>
        <v>889.82262347318101</v>
      </c>
      <c r="AL61" s="15">
        <f t="shared" si="23"/>
        <v>838.26092849881411</v>
      </c>
      <c r="AM61" s="15">
        <f t="shared" si="24"/>
        <v>0</v>
      </c>
      <c r="AN61" s="15">
        <f t="shared" si="25"/>
        <v>0</v>
      </c>
      <c r="AO61" s="15">
        <f t="shared" si="26"/>
        <v>0</v>
      </c>
      <c r="AP61" s="15">
        <f t="shared" si="27"/>
        <v>0</v>
      </c>
      <c r="AQ61" s="15">
        <f t="shared" si="28"/>
        <v>0</v>
      </c>
      <c r="AR61" s="15">
        <f t="shared" si="29"/>
        <v>0</v>
      </c>
      <c r="AS61" s="12" t="s">
        <v>45</v>
      </c>
      <c r="AT61" s="19" t="e">
        <f>VLOOKUP(B61,prot!A:I,9,FALSE)</f>
        <v>#N/A</v>
      </c>
      <c r="AU61" s="9" t="b">
        <f t="shared" si="30"/>
        <v>1</v>
      </c>
      <c r="AV61" s="8">
        <f t="shared" si="31"/>
        <v>0</v>
      </c>
    </row>
    <row r="62" spans="1:48" ht="13.5" customHeight="1" x14ac:dyDescent="0.25">
      <c r="A62" s="6">
        <v>11</v>
      </c>
      <c r="B62" s="1" t="s">
        <v>157</v>
      </c>
      <c r="C62" s="1">
        <v>1959</v>
      </c>
      <c r="D62" s="18"/>
      <c r="E62" s="37"/>
      <c r="F62" s="37"/>
      <c r="G62" s="18"/>
      <c r="H62" s="18"/>
      <c r="I62" s="18"/>
      <c r="J62" s="18"/>
      <c r="K62" s="18">
        <v>711.26627218934902</v>
      </c>
      <c r="L62" s="18"/>
      <c r="M62" s="18">
        <v>409.12182203389835</v>
      </c>
      <c r="N62" s="18">
        <v>638.02118644067798</v>
      </c>
      <c r="O62" s="18">
        <v>600.79800543970987</v>
      </c>
      <c r="P62" s="18">
        <v>662.58204334365337</v>
      </c>
      <c r="Q62" s="18">
        <v>582.20550810528152</v>
      </c>
      <c r="R62" s="18">
        <v>0</v>
      </c>
      <c r="S62" s="18">
        <v>642.75061830173138</v>
      </c>
      <c r="T62" s="18">
        <v>765.4478170478169</v>
      </c>
      <c r="U62" s="18">
        <v>527.72543950361944</v>
      </c>
      <c r="V62" s="18">
        <v>0</v>
      </c>
      <c r="W62" s="18">
        <v>0</v>
      </c>
      <c r="X62" s="18" t="s">
        <v>66</v>
      </c>
      <c r="Y62" s="18">
        <v>679.53494074376783</v>
      </c>
      <c r="Z62" s="18"/>
      <c r="AA62" s="18"/>
      <c r="AB62" s="18"/>
      <c r="AC62" s="18">
        <f>SUM(D62:AB62)</f>
        <v>6219.453653149506</v>
      </c>
      <c r="AD62" s="28">
        <f>SUMIF(AF62:AR62,"&gt;0")</f>
        <v>6219.4536531495069</v>
      </c>
      <c r="AE62" s="21" t="str">
        <f t="shared" si="16"/>
        <v/>
      </c>
      <c r="AF62" s="15">
        <f t="shared" si="17"/>
        <v>765.4478170478169</v>
      </c>
      <c r="AG62" s="15">
        <f t="shared" si="18"/>
        <v>711.26627218934902</v>
      </c>
      <c r="AH62" s="15">
        <f t="shared" si="19"/>
        <v>679.53494074376783</v>
      </c>
      <c r="AI62" s="15">
        <f t="shared" si="20"/>
        <v>662.58204334365337</v>
      </c>
      <c r="AJ62" s="15">
        <f t="shared" si="21"/>
        <v>642.75061830173138</v>
      </c>
      <c r="AK62" s="15">
        <f t="shared" si="22"/>
        <v>638.02118644067798</v>
      </c>
      <c r="AL62" s="15">
        <f t="shared" si="23"/>
        <v>600.79800543970987</v>
      </c>
      <c r="AM62" s="15">
        <f t="shared" si="24"/>
        <v>582.20550810528152</v>
      </c>
      <c r="AN62" s="15">
        <f t="shared" si="25"/>
        <v>527.72543950361944</v>
      </c>
      <c r="AO62" s="15">
        <f t="shared" si="26"/>
        <v>409.12182203389835</v>
      </c>
      <c r="AP62" s="15">
        <f t="shared" si="27"/>
        <v>0</v>
      </c>
      <c r="AQ62" s="15">
        <f t="shared" si="28"/>
        <v>0</v>
      </c>
      <c r="AR62" s="15">
        <f t="shared" si="29"/>
        <v>0</v>
      </c>
      <c r="AS62" s="12" t="s">
        <v>45</v>
      </c>
      <c r="AT62" s="19" t="e">
        <f>VLOOKUP(B62,prot!A:I,9,FALSE)</f>
        <v>#N/A</v>
      </c>
      <c r="AU62" s="9" t="b">
        <f t="shared" si="30"/>
        <v>1</v>
      </c>
      <c r="AV62" s="8">
        <f t="shared" si="31"/>
        <v>0</v>
      </c>
    </row>
    <row r="63" spans="1:48" ht="13.5" customHeight="1" x14ac:dyDescent="0.25">
      <c r="A63" s="6">
        <v>12</v>
      </c>
      <c r="B63" s="1" t="s">
        <v>50</v>
      </c>
      <c r="C63" s="1">
        <v>1961</v>
      </c>
      <c r="D63" s="18" t="s">
        <v>66</v>
      </c>
      <c r="E63" s="37" t="s">
        <v>66</v>
      </c>
      <c r="F63" s="37" t="s">
        <v>66</v>
      </c>
      <c r="G63" s="18">
        <v>0</v>
      </c>
      <c r="H63" s="18">
        <v>0</v>
      </c>
      <c r="I63" s="18" t="s">
        <v>66</v>
      </c>
      <c r="J63" s="18" t="s">
        <v>66</v>
      </c>
      <c r="K63" s="18">
        <v>689.3976531942634</v>
      </c>
      <c r="L63" s="18"/>
      <c r="M63" s="18">
        <v>835.25663716814165</v>
      </c>
      <c r="N63" s="18">
        <v>720.01118099231314</v>
      </c>
      <c r="O63" s="18">
        <v>497.53855606758833</v>
      </c>
      <c r="P63" s="18">
        <v>631.49978438982316</v>
      </c>
      <c r="Q63" s="18">
        <v>598.98880939277217</v>
      </c>
      <c r="R63" s="18">
        <v>0</v>
      </c>
      <c r="S63" s="18">
        <v>0</v>
      </c>
      <c r="T63" s="18">
        <v>404.75753486279802</v>
      </c>
      <c r="U63" s="18">
        <v>643.88254275572785</v>
      </c>
      <c r="V63" s="18">
        <v>634.56800870511427</v>
      </c>
      <c r="W63" s="18">
        <v>469.19382379654854</v>
      </c>
      <c r="X63" s="18" t="s">
        <v>66</v>
      </c>
      <c r="Y63" s="18" t="s">
        <v>66</v>
      </c>
      <c r="Z63" s="18"/>
      <c r="AA63" s="18"/>
      <c r="AB63" s="18"/>
      <c r="AC63" s="18">
        <f>SUM(D63:AB63)</f>
        <v>6125.0945313250904</v>
      </c>
      <c r="AD63" s="28">
        <f>SUMIF(AF63:AR63,"&gt;0")</f>
        <v>6125.0945313250913</v>
      </c>
      <c r="AE63" s="21" t="str">
        <f t="shared" si="16"/>
        <v/>
      </c>
      <c r="AF63" s="15">
        <f t="shared" si="17"/>
        <v>835.25663716814165</v>
      </c>
      <c r="AG63" s="15">
        <f t="shared" si="18"/>
        <v>720.01118099231314</v>
      </c>
      <c r="AH63" s="15">
        <f t="shared" si="19"/>
        <v>689.3976531942634</v>
      </c>
      <c r="AI63" s="15">
        <f t="shared" si="20"/>
        <v>643.88254275572785</v>
      </c>
      <c r="AJ63" s="15">
        <f t="shared" si="21"/>
        <v>634.56800870511427</v>
      </c>
      <c r="AK63" s="15">
        <f t="shared" si="22"/>
        <v>631.49978438982316</v>
      </c>
      <c r="AL63" s="15">
        <f t="shared" si="23"/>
        <v>598.98880939277217</v>
      </c>
      <c r="AM63" s="15">
        <f t="shared" si="24"/>
        <v>497.53855606758833</v>
      </c>
      <c r="AN63" s="15">
        <f t="shared" si="25"/>
        <v>469.19382379654854</v>
      </c>
      <c r="AO63" s="15">
        <f t="shared" si="26"/>
        <v>404.75753486279802</v>
      </c>
      <c r="AP63" s="15">
        <f t="shared" si="27"/>
        <v>0</v>
      </c>
      <c r="AQ63" s="15">
        <f t="shared" si="28"/>
        <v>0</v>
      </c>
      <c r="AR63" s="15">
        <f t="shared" si="29"/>
        <v>0</v>
      </c>
      <c r="AS63" s="12" t="s">
        <v>45</v>
      </c>
      <c r="AT63" s="19" t="e">
        <f>VLOOKUP(B63,prot!A:I,9,FALSE)</f>
        <v>#N/A</v>
      </c>
      <c r="AU63" s="9" t="b">
        <f t="shared" si="30"/>
        <v>1</v>
      </c>
      <c r="AV63" s="8">
        <f t="shared" si="31"/>
        <v>0</v>
      </c>
    </row>
    <row r="64" spans="1:48" x14ac:dyDescent="0.25">
      <c r="A64" s="6">
        <v>13</v>
      </c>
      <c r="B64" s="4" t="s">
        <v>71</v>
      </c>
      <c r="C64" s="53">
        <v>1956</v>
      </c>
      <c r="D64" s="18" t="s">
        <v>66</v>
      </c>
      <c r="E64" s="37">
        <v>914.94489346069065</v>
      </c>
      <c r="F64" s="37">
        <v>783.62127107652395</v>
      </c>
      <c r="G64" s="18">
        <v>0</v>
      </c>
      <c r="H64" s="18">
        <v>912.45979552362553</v>
      </c>
      <c r="I64" s="18">
        <v>764.92879472038896</v>
      </c>
      <c r="J64" s="18" t="s">
        <v>66</v>
      </c>
      <c r="K64" s="18">
        <v>719.94603854389732</v>
      </c>
      <c r="L64" s="18"/>
      <c r="M64" s="18" t="s">
        <v>66</v>
      </c>
      <c r="N64" s="18" t="s">
        <v>66</v>
      </c>
      <c r="O64" s="18" t="s">
        <v>66</v>
      </c>
      <c r="P64" s="18" t="s">
        <v>66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 t="s">
        <v>66</v>
      </c>
      <c r="Y64" s="18" t="s">
        <v>66</v>
      </c>
      <c r="Z64" s="18"/>
      <c r="AA64" s="18"/>
      <c r="AB64" s="18"/>
      <c r="AC64" s="18">
        <f>SUM(D64:AB64)</f>
        <v>4095.9007933251264</v>
      </c>
      <c r="AD64" s="28">
        <f>SUMIF(AF64:AR64,"&gt;0")</f>
        <v>4095.9007933251264</v>
      </c>
      <c r="AE64" s="21" t="str">
        <f t="shared" si="16"/>
        <v/>
      </c>
      <c r="AF64" s="15">
        <f t="shared" si="17"/>
        <v>914.94489346069065</v>
      </c>
      <c r="AG64" s="15">
        <f t="shared" si="18"/>
        <v>912.45979552362553</v>
      </c>
      <c r="AH64" s="15">
        <f t="shared" si="19"/>
        <v>783.62127107652395</v>
      </c>
      <c r="AI64" s="15">
        <f t="shared" si="20"/>
        <v>764.92879472038896</v>
      </c>
      <c r="AJ64" s="15">
        <f t="shared" si="21"/>
        <v>719.94603854389732</v>
      </c>
      <c r="AK64" s="15">
        <f t="shared" si="22"/>
        <v>0</v>
      </c>
      <c r="AL64" s="15">
        <f t="shared" si="23"/>
        <v>0</v>
      </c>
      <c r="AM64" s="15">
        <f t="shared" si="24"/>
        <v>0</v>
      </c>
      <c r="AN64" s="15">
        <f t="shared" si="25"/>
        <v>0</v>
      </c>
      <c r="AO64" s="15">
        <f t="shared" si="26"/>
        <v>0</v>
      </c>
      <c r="AP64" s="15">
        <f t="shared" si="27"/>
        <v>0</v>
      </c>
      <c r="AQ64" s="15">
        <f t="shared" si="28"/>
        <v>0</v>
      </c>
      <c r="AR64" s="15">
        <f t="shared" si="29"/>
        <v>0</v>
      </c>
      <c r="AS64" s="12" t="s">
        <v>45</v>
      </c>
      <c r="AT64" s="19" t="e">
        <f>VLOOKUP(B64,prot!A:I,9,FALSE)</f>
        <v>#N/A</v>
      </c>
      <c r="AU64" s="9" t="b">
        <f t="shared" si="30"/>
        <v>1</v>
      </c>
      <c r="AV64" s="8">
        <f t="shared" si="31"/>
        <v>0</v>
      </c>
    </row>
    <row r="65" spans="1:49" x14ac:dyDescent="0.25">
      <c r="A65" s="6">
        <v>14</v>
      </c>
      <c r="B65" s="4" t="s">
        <v>98</v>
      </c>
      <c r="C65" s="53">
        <v>1958</v>
      </c>
      <c r="D65" s="18" t="s">
        <v>66</v>
      </c>
      <c r="E65" s="37" t="s">
        <v>66</v>
      </c>
      <c r="F65" s="37" t="s">
        <v>66</v>
      </c>
      <c r="G65" s="18">
        <v>0</v>
      </c>
      <c r="H65" s="18">
        <v>0</v>
      </c>
      <c r="I65" s="18" t="s">
        <v>66</v>
      </c>
      <c r="J65" s="18" t="s">
        <v>66</v>
      </c>
      <c r="K65" s="18">
        <v>849.30574236937389</v>
      </c>
      <c r="L65" s="18"/>
      <c r="M65" s="18">
        <v>785.37085427135662</v>
      </c>
      <c r="N65" s="18" t="s">
        <v>66</v>
      </c>
      <c r="O65" s="18" t="s">
        <v>66</v>
      </c>
      <c r="P65" s="18" t="s">
        <v>66</v>
      </c>
      <c r="Q65" s="18">
        <v>608.52260039618216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537.96015294827941</v>
      </c>
      <c r="X65" s="18" t="s">
        <v>66</v>
      </c>
      <c r="Y65" s="18">
        <v>427.61667513980677</v>
      </c>
      <c r="Z65" s="18"/>
      <c r="AA65" s="18"/>
      <c r="AB65" s="18"/>
      <c r="AC65" s="18">
        <f>SUM(D65:AB65)</f>
        <v>3208.7760251249988</v>
      </c>
      <c r="AD65" s="28">
        <f>SUMIF(AF65:AR65,"&gt;0")</f>
        <v>3208.7760251249988</v>
      </c>
      <c r="AE65" s="21" t="str">
        <f t="shared" si="16"/>
        <v/>
      </c>
      <c r="AF65" s="15">
        <f t="shared" si="17"/>
        <v>849.30574236937389</v>
      </c>
      <c r="AG65" s="15">
        <f t="shared" si="18"/>
        <v>785.37085427135662</v>
      </c>
      <c r="AH65" s="15">
        <f t="shared" si="19"/>
        <v>608.52260039618216</v>
      </c>
      <c r="AI65" s="15">
        <f t="shared" si="20"/>
        <v>537.96015294827941</v>
      </c>
      <c r="AJ65" s="15">
        <f t="shared" si="21"/>
        <v>427.61667513980677</v>
      </c>
      <c r="AK65" s="15">
        <f t="shared" si="22"/>
        <v>0</v>
      </c>
      <c r="AL65" s="15">
        <f t="shared" si="23"/>
        <v>0</v>
      </c>
      <c r="AM65" s="15">
        <f t="shared" si="24"/>
        <v>0</v>
      </c>
      <c r="AN65" s="15">
        <f t="shared" si="25"/>
        <v>0</v>
      </c>
      <c r="AO65" s="15">
        <f t="shared" si="26"/>
        <v>0</v>
      </c>
      <c r="AP65" s="15">
        <f t="shared" si="27"/>
        <v>0</v>
      </c>
      <c r="AQ65" s="15">
        <f t="shared" si="28"/>
        <v>0</v>
      </c>
      <c r="AR65" s="15" t="e">
        <f t="shared" si="29"/>
        <v>#NUM!</v>
      </c>
      <c r="AS65" s="12" t="s">
        <v>45</v>
      </c>
      <c r="AT65" s="19" t="e">
        <f>VLOOKUP(B65,prot!A:I,9,FALSE)</f>
        <v>#N/A</v>
      </c>
      <c r="AU65" s="9" t="b">
        <f t="shared" si="30"/>
        <v>1</v>
      </c>
      <c r="AV65" s="8">
        <f t="shared" si="31"/>
        <v>0</v>
      </c>
    </row>
    <row r="66" spans="1:49" x14ac:dyDescent="0.25">
      <c r="A66" s="6">
        <v>15</v>
      </c>
      <c r="B66" s="1" t="s">
        <v>146</v>
      </c>
      <c r="C66" s="53">
        <v>1968</v>
      </c>
      <c r="D66" s="18" t="s">
        <v>66</v>
      </c>
      <c r="E66" s="37" t="s">
        <v>66</v>
      </c>
      <c r="F66" s="37" t="s">
        <v>66</v>
      </c>
      <c r="G66" s="18">
        <v>0</v>
      </c>
      <c r="H66" s="18">
        <v>0</v>
      </c>
      <c r="I66" s="18">
        <v>548.19551008809322</v>
      </c>
      <c r="J66" s="18">
        <v>622.25009956192764</v>
      </c>
      <c r="K66" s="18">
        <v>509.10285220397594</v>
      </c>
      <c r="L66" s="18"/>
      <c r="M66" s="18">
        <v>501.38769670958516</v>
      </c>
      <c r="N66" s="18">
        <v>508.89598297419519</v>
      </c>
      <c r="O66" s="18" t="s">
        <v>66</v>
      </c>
      <c r="P66" s="18" t="s">
        <v>66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475.08222706558354</v>
      </c>
      <c r="X66" s="18" t="s">
        <v>66</v>
      </c>
      <c r="Y66" s="18" t="s">
        <v>66</v>
      </c>
      <c r="Z66" s="18"/>
      <c r="AA66" s="18"/>
      <c r="AB66" s="18"/>
      <c r="AC66" s="18">
        <f>SUM(D66:AB66)</f>
        <v>3164.9143686033608</v>
      </c>
      <c r="AD66" s="28">
        <f>SUMIF(AF66:AR66,"&gt;0")</f>
        <v>3164.9143686033608</v>
      </c>
      <c r="AE66" s="21" t="str">
        <f t="shared" si="16"/>
        <v/>
      </c>
      <c r="AF66" s="15">
        <f t="shared" si="17"/>
        <v>622.25009956192764</v>
      </c>
      <c r="AG66" s="15">
        <f t="shared" si="18"/>
        <v>548.19551008809322</v>
      </c>
      <c r="AH66" s="15">
        <f t="shared" si="19"/>
        <v>509.10285220397594</v>
      </c>
      <c r="AI66" s="15">
        <f t="shared" si="20"/>
        <v>508.89598297419519</v>
      </c>
      <c r="AJ66" s="15">
        <f t="shared" si="21"/>
        <v>501.38769670958516</v>
      </c>
      <c r="AK66" s="15">
        <f t="shared" si="22"/>
        <v>475.08222706558354</v>
      </c>
      <c r="AL66" s="15">
        <f t="shared" si="23"/>
        <v>0</v>
      </c>
      <c r="AM66" s="15">
        <f t="shared" si="24"/>
        <v>0</v>
      </c>
      <c r="AN66" s="15">
        <f t="shared" si="25"/>
        <v>0</v>
      </c>
      <c r="AO66" s="15">
        <f t="shared" si="26"/>
        <v>0</v>
      </c>
      <c r="AP66" s="15">
        <f t="shared" si="27"/>
        <v>0</v>
      </c>
      <c r="AQ66" s="15">
        <f t="shared" si="28"/>
        <v>0</v>
      </c>
      <c r="AR66" s="15">
        <f t="shared" si="29"/>
        <v>0</v>
      </c>
      <c r="AS66" s="12" t="s">
        <v>45</v>
      </c>
      <c r="AT66" s="19" t="e">
        <f>VLOOKUP(B66,prot!A:I,9,FALSE)</f>
        <v>#N/A</v>
      </c>
      <c r="AU66" s="9" t="b">
        <f t="shared" si="30"/>
        <v>1</v>
      </c>
      <c r="AV66" s="8">
        <f t="shared" si="31"/>
        <v>0</v>
      </c>
    </row>
    <row r="67" spans="1:49" x14ac:dyDescent="0.25">
      <c r="A67" s="6">
        <v>16</v>
      </c>
      <c r="B67" s="63" t="s">
        <v>54</v>
      </c>
      <c r="C67" s="56">
        <v>1957</v>
      </c>
      <c r="D67" s="18" t="s">
        <v>66</v>
      </c>
      <c r="E67" s="37" t="s">
        <v>66</v>
      </c>
      <c r="F67" s="37">
        <v>765.66516998075679</v>
      </c>
      <c r="G67" s="18">
        <v>0</v>
      </c>
      <c r="H67" s="18">
        <v>0</v>
      </c>
      <c r="I67" s="18" t="s">
        <v>66</v>
      </c>
      <c r="J67" s="18" t="s">
        <v>66</v>
      </c>
      <c r="K67" s="18" t="s">
        <v>66</v>
      </c>
      <c r="L67" s="18"/>
      <c r="M67" s="18" t="s">
        <v>66</v>
      </c>
      <c r="N67" s="18" t="s">
        <v>66</v>
      </c>
      <c r="O67" s="18" t="s">
        <v>66</v>
      </c>
      <c r="P67" s="18" t="s">
        <v>66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594.37756026826173</v>
      </c>
      <c r="Y67" s="18"/>
      <c r="Z67" s="18"/>
      <c r="AA67" s="18"/>
      <c r="AB67" s="18"/>
      <c r="AC67" s="18">
        <f>SUM(D67:AB67)</f>
        <v>1360.0427302490184</v>
      </c>
      <c r="AD67" s="28">
        <f>SUMIF(AF67:AR67,"&gt;0")</f>
        <v>1360.0427302490184</v>
      </c>
      <c r="AE67" s="21" t="str">
        <f t="shared" ref="AE67" si="36">IF(AV67=0,"",AV67)</f>
        <v/>
      </c>
      <c r="AF67" s="15">
        <f t="shared" si="17"/>
        <v>765.66516998075679</v>
      </c>
      <c r="AG67" s="15">
        <f t="shared" si="18"/>
        <v>594.37756026826173</v>
      </c>
      <c r="AH67" s="15">
        <f t="shared" si="19"/>
        <v>0</v>
      </c>
      <c r="AI67" s="15">
        <f t="shared" si="20"/>
        <v>0</v>
      </c>
      <c r="AJ67" s="15">
        <f t="shared" si="21"/>
        <v>0</v>
      </c>
      <c r="AK67" s="15">
        <f t="shared" si="22"/>
        <v>0</v>
      </c>
      <c r="AL67" s="15">
        <f t="shared" si="23"/>
        <v>0</v>
      </c>
      <c r="AM67" s="15">
        <f t="shared" si="24"/>
        <v>0</v>
      </c>
      <c r="AN67" s="15">
        <f t="shared" si="25"/>
        <v>0</v>
      </c>
      <c r="AO67" s="15">
        <f t="shared" si="26"/>
        <v>0</v>
      </c>
      <c r="AP67" s="15">
        <f t="shared" si="27"/>
        <v>0</v>
      </c>
      <c r="AQ67" s="15" t="e">
        <f t="shared" si="28"/>
        <v>#NUM!</v>
      </c>
      <c r="AR67" s="15" t="e">
        <f t="shared" si="29"/>
        <v>#NUM!</v>
      </c>
      <c r="AS67" s="12" t="s">
        <v>45</v>
      </c>
      <c r="AT67" s="19" t="e">
        <f>VLOOKUP(B67,prot!A:I,9,FALSE)</f>
        <v>#N/A</v>
      </c>
      <c r="AU67" s="9" t="b">
        <f t="shared" ref="AU67" si="37">ISERROR(AT67)</f>
        <v>1</v>
      </c>
      <c r="AV67" s="8">
        <f t="shared" ref="AV67" si="38">IF(AU67,0,AT67)</f>
        <v>0</v>
      </c>
    </row>
    <row r="68" spans="1:49" x14ac:dyDescent="0.25">
      <c r="A68" s="6">
        <v>17</v>
      </c>
      <c r="B68" s="64" t="s">
        <v>143</v>
      </c>
      <c r="C68" s="56">
        <v>1964</v>
      </c>
      <c r="D68" s="18" t="s">
        <v>66</v>
      </c>
      <c r="E68" s="37">
        <v>901.85567010309273</v>
      </c>
      <c r="F68" s="37" t="s">
        <v>66</v>
      </c>
      <c r="G68" s="18">
        <v>0</v>
      </c>
      <c r="H68" s="18">
        <v>0</v>
      </c>
      <c r="I68" s="18" t="s">
        <v>66</v>
      </c>
      <c r="J68" s="18" t="s">
        <v>66</v>
      </c>
      <c r="K68" s="18" t="s">
        <v>66</v>
      </c>
      <c r="L68" s="18"/>
      <c r="M68" s="18" t="s">
        <v>66</v>
      </c>
      <c r="N68" s="18" t="s">
        <v>66</v>
      </c>
      <c r="O68" s="18" t="s">
        <v>66</v>
      </c>
      <c r="P68" s="18" t="s">
        <v>66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 t="s">
        <v>66</v>
      </c>
      <c r="Y68" s="18"/>
      <c r="Z68" s="18"/>
      <c r="AA68" s="18"/>
      <c r="AB68" s="18"/>
      <c r="AC68" s="18">
        <f>SUM(D68:AB68)</f>
        <v>901.85567010309273</v>
      </c>
      <c r="AD68" s="28">
        <f>SUMIF(AF68:AR68,"&gt;0")</f>
        <v>901.85567010309273</v>
      </c>
      <c r="AE68" s="21" t="str">
        <f t="shared" ref="AE68" si="39">IF(AV68=0,"",AV68)</f>
        <v/>
      </c>
      <c r="AF68" s="15">
        <f t="shared" si="17"/>
        <v>901.85567010309273</v>
      </c>
      <c r="AG68" s="15">
        <f t="shared" si="18"/>
        <v>0</v>
      </c>
      <c r="AH68" s="15">
        <f t="shared" si="19"/>
        <v>0</v>
      </c>
      <c r="AI68" s="15">
        <f t="shared" si="20"/>
        <v>0</v>
      </c>
      <c r="AJ68" s="15">
        <f t="shared" si="21"/>
        <v>0</v>
      </c>
      <c r="AK68" s="15">
        <f t="shared" si="22"/>
        <v>0</v>
      </c>
      <c r="AL68" s="15">
        <f t="shared" si="23"/>
        <v>0</v>
      </c>
      <c r="AM68" s="15">
        <f t="shared" si="24"/>
        <v>0</v>
      </c>
      <c r="AN68" s="15">
        <f t="shared" si="25"/>
        <v>0</v>
      </c>
      <c r="AO68" s="15">
        <f t="shared" si="26"/>
        <v>0</v>
      </c>
      <c r="AP68" s="15" t="e">
        <f t="shared" si="27"/>
        <v>#NUM!</v>
      </c>
      <c r="AQ68" s="15" t="e">
        <f t="shared" si="28"/>
        <v>#NUM!</v>
      </c>
      <c r="AR68" s="15" t="e">
        <f t="shared" si="29"/>
        <v>#NUM!</v>
      </c>
      <c r="AS68" s="12" t="s">
        <v>45</v>
      </c>
      <c r="AT68" s="19" t="e">
        <f>VLOOKUP(B68,prot!A:I,9,FALSE)</f>
        <v>#N/A</v>
      </c>
      <c r="AU68" s="9" t="b">
        <f t="shared" ref="AU68" si="40">ISERROR(AT68)</f>
        <v>1</v>
      </c>
      <c r="AV68" s="8">
        <f t="shared" ref="AV68" si="41">IF(AU68,0,AT68)</f>
        <v>0</v>
      </c>
    </row>
    <row r="69" spans="1:49" x14ac:dyDescent="0.25">
      <c r="A69" s="6">
        <v>18</v>
      </c>
      <c r="B69" t="s">
        <v>165</v>
      </c>
      <c r="C69">
        <v>1955</v>
      </c>
      <c r="D69" s="18"/>
      <c r="E69" s="37"/>
      <c r="F69" s="37"/>
      <c r="G69" s="18"/>
      <c r="H69" s="18"/>
      <c r="I69" s="18"/>
      <c r="J69" s="18"/>
      <c r="K69" s="18"/>
      <c r="L69" s="18"/>
      <c r="M69" s="18" t="s">
        <v>66</v>
      </c>
      <c r="N69" s="18" t="s">
        <v>66</v>
      </c>
      <c r="O69" s="18">
        <v>452.48228705392034</v>
      </c>
      <c r="P69" s="18"/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 t="s">
        <v>66</v>
      </c>
      <c r="Y69" s="18"/>
      <c r="Z69" s="18"/>
      <c r="AA69" s="18"/>
      <c r="AB69" s="18"/>
      <c r="AC69" s="18">
        <f>SUM(D69:AB69)</f>
        <v>452.48228705392034</v>
      </c>
      <c r="AD69" s="28">
        <f>SUMIF(AF69:AR69,"&gt;0")</f>
        <v>452.48228705392034</v>
      </c>
      <c r="AE69" s="21" t="str">
        <f t="shared" si="16"/>
        <v/>
      </c>
      <c r="AF69" s="15">
        <f t="shared" ref="AF69:AF99" si="42">LARGE($D69:$AB69,1)</f>
        <v>452.48228705392034</v>
      </c>
      <c r="AG69" s="15">
        <f t="shared" ref="AG69:AG99" si="43">LARGE($D69:$AB69,2)</f>
        <v>0</v>
      </c>
      <c r="AH69" s="15">
        <f t="shared" ref="AH69:AH99" si="44">LARGE($D69:$AB69,3)</f>
        <v>0</v>
      </c>
      <c r="AI69" s="15">
        <f t="shared" ref="AI69:AI99" si="45">LARGE($D69:$AB69,4)</f>
        <v>0</v>
      </c>
      <c r="AJ69" s="15">
        <f t="shared" ref="AJ69:AJ99" si="46">LARGE($D69:$AB69,5)</f>
        <v>0</v>
      </c>
      <c r="AK69" s="15">
        <f t="shared" ref="AK69:AK99" si="47">LARGE($D69:$AB69,6)</f>
        <v>0</v>
      </c>
      <c r="AL69" s="15">
        <f t="shared" ref="AL69:AL99" si="48">LARGE($D69:$AB69,7)</f>
        <v>0</v>
      </c>
      <c r="AM69" s="15">
        <f t="shared" ref="AM69:AM99" si="49">LARGE($D69:$AB69,8)</f>
        <v>0</v>
      </c>
      <c r="AN69" s="15" t="e">
        <f t="shared" ref="AN69:AN99" si="50">LARGE($D69:$AB69,9)</f>
        <v>#NUM!</v>
      </c>
      <c r="AO69" s="15" t="e">
        <f t="shared" ref="AO69:AO99" si="51">LARGE($D69:$AB69,10)</f>
        <v>#NUM!</v>
      </c>
      <c r="AP69" s="15" t="e">
        <f t="shared" ref="AP69:AP99" si="52">LARGE($D69:$AB69,11)</f>
        <v>#NUM!</v>
      </c>
      <c r="AQ69" s="15" t="e">
        <f t="shared" ref="AQ69:AQ99" si="53">LARGE($D69:$AB69,12)</f>
        <v>#NUM!</v>
      </c>
      <c r="AR69" s="15" t="e">
        <f t="shared" ref="AR69:AR99" si="54">LARGE($D69:$AB69,13)</f>
        <v>#NUM!</v>
      </c>
      <c r="AS69" s="12" t="s">
        <v>45</v>
      </c>
      <c r="AT69" s="19" t="e">
        <f>VLOOKUP(B69,prot!A:I,9,FALSE)</f>
        <v>#N/A</v>
      </c>
      <c r="AU69" s="9" t="b">
        <f t="shared" ref="AU69:AU99" si="55">ISERROR(AT69)</f>
        <v>1</v>
      </c>
      <c r="AV69" s="8">
        <f t="shared" ref="AV69:AV99" si="56">IF(AU69,0,AT69)</f>
        <v>0</v>
      </c>
    </row>
    <row r="70" spans="1:49" ht="12.75" customHeight="1" x14ac:dyDescent="0.25">
      <c r="A70" s="6"/>
      <c r="B70" s="69" t="s">
        <v>63</v>
      </c>
      <c r="C70" s="70"/>
      <c r="D70" s="18"/>
      <c r="E70" s="37"/>
      <c r="F70" s="37"/>
      <c r="G70" s="18">
        <v>0</v>
      </c>
      <c r="H70" s="18">
        <v>0</v>
      </c>
      <c r="I70" s="18"/>
      <c r="J70" s="18"/>
      <c r="K70" s="18"/>
      <c r="L70" s="18"/>
      <c r="M70" s="18"/>
      <c r="N70" s="18"/>
      <c r="O70" s="18"/>
      <c r="P70" s="18"/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/>
      <c r="Y70" s="18"/>
      <c r="Z70" s="18"/>
      <c r="AA70" s="18"/>
      <c r="AB70" s="18"/>
      <c r="AC70" s="18">
        <f t="shared" ref="AC70:AC93" si="57">SUM(D70:AB70)</f>
        <v>0</v>
      </c>
      <c r="AD70" s="28">
        <f t="shared" ref="AD70:AD93" si="58">SUMIF(AF70:AR70,"&gt;0")</f>
        <v>0</v>
      </c>
      <c r="AE70" s="21"/>
      <c r="AF70" s="15">
        <f t="shared" si="42"/>
        <v>0</v>
      </c>
      <c r="AG70" s="15">
        <f t="shared" si="43"/>
        <v>0</v>
      </c>
      <c r="AH70" s="15">
        <f t="shared" si="44"/>
        <v>0</v>
      </c>
      <c r="AI70" s="15">
        <f t="shared" si="45"/>
        <v>0</v>
      </c>
      <c r="AJ70" s="15">
        <f t="shared" si="46"/>
        <v>0</v>
      </c>
      <c r="AK70" s="15">
        <f t="shared" si="47"/>
        <v>0</v>
      </c>
      <c r="AL70" s="15">
        <f t="shared" si="48"/>
        <v>0</v>
      </c>
      <c r="AM70" s="15">
        <f t="shared" si="49"/>
        <v>0</v>
      </c>
      <c r="AN70" s="15">
        <f t="shared" si="50"/>
        <v>0</v>
      </c>
      <c r="AO70" s="15" t="e">
        <f t="shared" si="51"/>
        <v>#NUM!</v>
      </c>
      <c r="AP70" s="15" t="e">
        <f t="shared" si="52"/>
        <v>#NUM!</v>
      </c>
      <c r="AQ70" s="15" t="e">
        <f t="shared" si="53"/>
        <v>#NUM!</v>
      </c>
      <c r="AR70" s="15" t="e">
        <f t="shared" si="54"/>
        <v>#NUM!</v>
      </c>
      <c r="AS70" s="12" t="s">
        <v>45</v>
      </c>
      <c r="AT70" s="19" t="e">
        <f>VLOOKUP(B70,prot!A:I,9,FALSE)</f>
        <v>#N/A</v>
      </c>
      <c r="AU70" s="9" t="b">
        <f t="shared" si="55"/>
        <v>1</v>
      </c>
      <c r="AV70" s="8">
        <f t="shared" si="56"/>
        <v>0</v>
      </c>
    </row>
    <row r="71" spans="1:49" ht="15" customHeight="1" x14ac:dyDescent="0.25">
      <c r="A71" s="6">
        <v>1</v>
      </c>
      <c r="B71" s="1" t="s">
        <v>2</v>
      </c>
      <c r="C71" s="53">
        <v>1951</v>
      </c>
      <c r="D71" s="18">
        <v>952</v>
      </c>
      <c r="E71" s="37">
        <v>1045</v>
      </c>
      <c r="F71" s="37">
        <v>1045</v>
      </c>
      <c r="G71" s="18">
        <v>0</v>
      </c>
      <c r="H71" s="18">
        <v>1045</v>
      </c>
      <c r="I71" s="18">
        <v>1045</v>
      </c>
      <c r="J71" s="18">
        <v>1045</v>
      </c>
      <c r="K71" s="18">
        <v>1045</v>
      </c>
      <c r="L71" s="18"/>
      <c r="M71" s="18">
        <v>1045</v>
      </c>
      <c r="N71" s="18">
        <v>1045</v>
      </c>
      <c r="O71" s="18">
        <v>1045</v>
      </c>
      <c r="P71" s="18">
        <v>1045</v>
      </c>
      <c r="Q71" s="18">
        <v>1045</v>
      </c>
      <c r="R71" s="18">
        <v>1045</v>
      </c>
      <c r="S71" s="18">
        <v>1040.2482000757861</v>
      </c>
      <c r="T71" s="18">
        <v>1045</v>
      </c>
      <c r="U71" s="18">
        <v>955.88650306748468</v>
      </c>
      <c r="V71" s="18">
        <v>1045</v>
      </c>
      <c r="W71" s="18">
        <v>1045</v>
      </c>
      <c r="X71" s="18">
        <v>1045</v>
      </c>
      <c r="Y71" s="18">
        <v>1045</v>
      </c>
      <c r="Z71" s="18"/>
      <c r="AA71" s="18"/>
      <c r="AB71" s="18"/>
      <c r="AC71" s="18">
        <f>SUM(D71:AB71)</f>
        <v>20713.134703143271</v>
      </c>
      <c r="AD71" s="28">
        <f>SUMIF(AF71:AR71,"&gt;0")</f>
        <v>13585</v>
      </c>
      <c r="AE71" s="21" t="str">
        <f t="shared" ref="AE71:AE113" si="59">IF(AV71=0,"",AV71)</f>
        <v/>
      </c>
      <c r="AF71" s="15">
        <f t="shared" si="42"/>
        <v>1045</v>
      </c>
      <c r="AG71" s="15">
        <f t="shared" si="43"/>
        <v>1045</v>
      </c>
      <c r="AH71" s="15">
        <f t="shared" si="44"/>
        <v>1045</v>
      </c>
      <c r="AI71" s="15">
        <f t="shared" si="45"/>
        <v>1045</v>
      </c>
      <c r="AJ71" s="15">
        <f t="shared" si="46"/>
        <v>1045</v>
      </c>
      <c r="AK71" s="15">
        <f t="shared" si="47"/>
        <v>1045</v>
      </c>
      <c r="AL71" s="15">
        <f t="shared" si="48"/>
        <v>1045</v>
      </c>
      <c r="AM71" s="15">
        <f t="shared" si="49"/>
        <v>1045</v>
      </c>
      <c r="AN71" s="15">
        <f t="shared" si="50"/>
        <v>1045</v>
      </c>
      <c r="AO71" s="15">
        <f t="shared" si="51"/>
        <v>1045</v>
      </c>
      <c r="AP71" s="15">
        <f t="shared" si="52"/>
        <v>1045</v>
      </c>
      <c r="AQ71" s="15">
        <f t="shared" si="53"/>
        <v>1045</v>
      </c>
      <c r="AR71" s="15">
        <f t="shared" si="54"/>
        <v>1045</v>
      </c>
      <c r="AS71" s="12" t="s">
        <v>45</v>
      </c>
      <c r="AT71" s="19" t="e">
        <f>VLOOKUP(B71,prot!A:I,9,FALSE)</f>
        <v>#N/A</v>
      </c>
      <c r="AU71" s="9" t="b">
        <f t="shared" si="55"/>
        <v>1</v>
      </c>
      <c r="AV71" s="8">
        <f t="shared" si="56"/>
        <v>0</v>
      </c>
      <c r="AW71" t="e">
        <f>ROUND(#REF!/#REF!*#REF!,0)</f>
        <v>#REF!</v>
      </c>
    </row>
    <row r="72" spans="1:49" ht="13.5" customHeight="1" x14ac:dyDescent="0.25">
      <c r="A72" s="6">
        <v>2</v>
      </c>
      <c r="B72" s="4" t="s">
        <v>14</v>
      </c>
      <c r="C72" s="52">
        <v>1952</v>
      </c>
      <c r="D72" s="18">
        <v>863.55903271692739</v>
      </c>
      <c r="E72" s="37" t="s">
        <v>66</v>
      </c>
      <c r="F72" s="37" t="s">
        <v>66</v>
      </c>
      <c r="G72" s="18">
        <v>975.17871017871028</v>
      </c>
      <c r="H72" s="18">
        <v>763.17759295499036</v>
      </c>
      <c r="I72" s="18">
        <v>799.32002158661646</v>
      </c>
      <c r="J72" s="18">
        <v>611.003159557662</v>
      </c>
      <c r="K72" s="18">
        <v>681.43770941212324</v>
      </c>
      <c r="L72" s="18"/>
      <c r="M72" s="18">
        <v>732.74660799413289</v>
      </c>
      <c r="N72" s="18">
        <v>879.55056179775295</v>
      </c>
      <c r="O72" s="18">
        <v>803.05084745762713</v>
      </c>
      <c r="P72" s="18">
        <v>829.18618266978933</v>
      </c>
      <c r="Q72" s="18">
        <v>926.68903052666906</v>
      </c>
      <c r="R72" s="18">
        <v>808.20978315683328</v>
      </c>
      <c r="S72" s="18">
        <v>1030</v>
      </c>
      <c r="T72" s="18">
        <v>879.65838509316757</v>
      </c>
      <c r="U72" s="18">
        <v>1030</v>
      </c>
      <c r="V72" s="18">
        <v>695.29886148007586</v>
      </c>
      <c r="W72" s="18">
        <v>573.39647461194431</v>
      </c>
      <c r="X72" s="18">
        <v>811.54304438486747</v>
      </c>
      <c r="Y72" s="18"/>
      <c r="Z72" s="18"/>
      <c r="AA72" s="18"/>
      <c r="AB72" s="18"/>
      <c r="AC72" s="18">
        <f>SUM(D72:AB72)</f>
        <v>14693.006005579889</v>
      </c>
      <c r="AD72" s="28">
        <f>SUMIF(AF72:AR72,"&gt;0")</f>
        <v>11399.123192523952</v>
      </c>
      <c r="AE72" s="21" t="str">
        <f t="shared" si="59"/>
        <v/>
      </c>
      <c r="AF72" s="15">
        <f t="shared" si="42"/>
        <v>1030</v>
      </c>
      <c r="AG72" s="15">
        <f t="shared" si="43"/>
        <v>1030</v>
      </c>
      <c r="AH72" s="15">
        <f t="shared" si="44"/>
        <v>975.17871017871028</v>
      </c>
      <c r="AI72" s="15">
        <f t="shared" si="45"/>
        <v>926.68903052666906</v>
      </c>
      <c r="AJ72" s="15">
        <f t="shared" si="46"/>
        <v>879.65838509316757</v>
      </c>
      <c r="AK72" s="15">
        <f t="shared" si="47"/>
        <v>879.55056179775295</v>
      </c>
      <c r="AL72" s="15">
        <f t="shared" si="48"/>
        <v>863.55903271692739</v>
      </c>
      <c r="AM72" s="15">
        <f t="shared" si="49"/>
        <v>829.18618266978933</v>
      </c>
      <c r="AN72" s="15">
        <f t="shared" si="50"/>
        <v>811.54304438486747</v>
      </c>
      <c r="AO72" s="15">
        <f t="shared" si="51"/>
        <v>808.20978315683328</v>
      </c>
      <c r="AP72" s="15">
        <f t="shared" si="52"/>
        <v>803.05084745762713</v>
      </c>
      <c r="AQ72" s="15">
        <f t="shared" si="53"/>
        <v>799.32002158661646</v>
      </c>
      <c r="AR72" s="15">
        <f t="shared" si="54"/>
        <v>763.17759295499036</v>
      </c>
      <c r="AS72" s="12" t="s">
        <v>45</v>
      </c>
      <c r="AT72" s="19" t="e">
        <f>VLOOKUP(B72,prot!A:I,9,FALSE)</f>
        <v>#N/A</v>
      </c>
      <c r="AU72" s="9" t="b">
        <f t="shared" si="55"/>
        <v>1</v>
      </c>
      <c r="AV72" s="8">
        <f t="shared" si="56"/>
        <v>0</v>
      </c>
      <c r="AW72" t="e">
        <f>ROUND(#REF!/#REF!*#REF!,0)</f>
        <v>#REF!</v>
      </c>
    </row>
    <row r="73" spans="1:49" ht="12.75" customHeight="1" x14ac:dyDescent="0.25">
      <c r="A73" s="6">
        <v>3</v>
      </c>
      <c r="B73" s="4" t="s">
        <v>15</v>
      </c>
      <c r="C73" s="52">
        <v>1946</v>
      </c>
      <c r="D73" s="18" t="s">
        <v>66</v>
      </c>
      <c r="E73" s="37" t="s">
        <v>66</v>
      </c>
      <c r="F73" s="37">
        <v>880.95829926410465</v>
      </c>
      <c r="G73" s="18">
        <v>1088.1533280507131</v>
      </c>
      <c r="H73" s="18">
        <v>726.00659293917488</v>
      </c>
      <c r="I73" s="18">
        <v>608.80015026296019</v>
      </c>
      <c r="J73" s="18">
        <v>753.67497773820151</v>
      </c>
      <c r="K73" s="18">
        <v>690.70090293453734</v>
      </c>
      <c r="L73" s="18"/>
      <c r="M73" s="18">
        <v>447.1124744376279</v>
      </c>
      <c r="N73" s="18">
        <v>680.76011560693644</v>
      </c>
      <c r="O73" s="18">
        <v>912.71126760563379</v>
      </c>
      <c r="P73" s="18">
        <v>759.99264345267284</v>
      </c>
      <c r="Q73" s="18">
        <v>1013.959745051996</v>
      </c>
      <c r="R73" s="18">
        <v>881.6551030668677</v>
      </c>
      <c r="S73" s="18">
        <v>1012.5270177838576</v>
      </c>
      <c r="T73" s="18">
        <v>848.72204472843453</v>
      </c>
      <c r="U73" s="18">
        <v>664.17272727272734</v>
      </c>
      <c r="V73" s="18">
        <v>581.05833333333317</v>
      </c>
      <c r="W73" s="18">
        <v>459.48593448940267</v>
      </c>
      <c r="X73" s="18" t="s">
        <v>66</v>
      </c>
      <c r="Y73" s="18"/>
      <c r="Z73" s="18"/>
      <c r="AA73" s="18"/>
      <c r="AB73" s="18"/>
      <c r="AC73" s="18">
        <f>SUM(D73:AB73)</f>
        <v>13010.451658019181</v>
      </c>
      <c r="AD73" s="28">
        <f>SUMIF(AF73:AR73,"&gt;0")</f>
        <v>10913.994765495856</v>
      </c>
      <c r="AE73" s="21" t="str">
        <f t="shared" si="59"/>
        <v/>
      </c>
      <c r="AF73" s="15">
        <f t="shared" si="42"/>
        <v>1088.1533280507131</v>
      </c>
      <c r="AG73" s="15">
        <f t="shared" si="43"/>
        <v>1013.959745051996</v>
      </c>
      <c r="AH73" s="15">
        <f t="shared" si="44"/>
        <v>1012.5270177838576</v>
      </c>
      <c r="AI73" s="15">
        <f t="shared" si="45"/>
        <v>912.71126760563379</v>
      </c>
      <c r="AJ73" s="15">
        <f t="shared" si="46"/>
        <v>881.6551030668677</v>
      </c>
      <c r="AK73" s="15">
        <f t="shared" si="47"/>
        <v>880.95829926410465</v>
      </c>
      <c r="AL73" s="15">
        <f t="shared" si="48"/>
        <v>848.72204472843453</v>
      </c>
      <c r="AM73" s="15">
        <f t="shared" si="49"/>
        <v>759.99264345267284</v>
      </c>
      <c r="AN73" s="15">
        <f t="shared" si="50"/>
        <v>753.67497773820151</v>
      </c>
      <c r="AO73" s="15">
        <f t="shared" si="51"/>
        <v>726.00659293917488</v>
      </c>
      <c r="AP73" s="15">
        <f t="shared" si="52"/>
        <v>690.70090293453734</v>
      </c>
      <c r="AQ73" s="15">
        <f t="shared" si="53"/>
        <v>680.76011560693644</v>
      </c>
      <c r="AR73" s="15">
        <f t="shared" si="54"/>
        <v>664.17272727272734</v>
      </c>
      <c r="AS73" s="12" t="s">
        <v>45</v>
      </c>
      <c r="AT73" s="19" t="e">
        <f>VLOOKUP(B73,prot!A:I,9,FALSE)</f>
        <v>#N/A</v>
      </c>
      <c r="AU73" s="9" t="b">
        <f t="shared" si="55"/>
        <v>1</v>
      </c>
      <c r="AV73" s="8">
        <f t="shared" si="56"/>
        <v>0</v>
      </c>
      <c r="AW73" t="e">
        <f>ROUND(#REF!/#REF!*#REF!,0)</f>
        <v>#REF!</v>
      </c>
    </row>
    <row r="74" spans="1:49" ht="12.75" customHeight="1" x14ac:dyDescent="0.25">
      <c r="A74" s="6">
        <v>4</v>
      </c>
      <c r="B74" s="4" t="s">
        <v>5</v>
      </c>
      <c r="C74" s="52">
        <v>1951</v>
      </c>
      <c r="D74" s="18">
        <v>1045</v>
      </c>
      <c r="E74" s="37">
        <v>934.34710351376975</v>
      </c>
      <c r="F74" s="37">
        <v>938.04694835680743</v>
      </c>
      <c r="G74" s="18">
        <v>0</v>
      </c>
      <c r="H74" s="18">
        <v>0</v>
      </c>
      <c r="I74" s="18" t="s">
        <v>66</v>
      </c>
      <c r="J74" s="18" t="s">
        <v>66</v>
      </c>
      <c r="K74" s="18">
        <v>601.73382820784741</v>
      </c>
      <c r="L74" s="18"/>
      <c r="M74" s="18">
        <v>622.443966840651</v>
      </c>
      <c r="N74" s="18" t="s">
        <v>66</v>
      </c>
      <c r="O74" s="18">
        <v>632.24403075677856</v>
      </c>
      <c r="P74" s="18">
        <v>751.11082070047041</v>
      </c>
      <c r="Q74" s="18">
        <v>885.24636765634853</v>
      </c>
      <c r="R74" s="18">
        <v>425.32566047606593</v>
      </c>
      <c r="S74" s="18">
        <v>1042.6186859096088</v>
      </c>
      <c r="T74" s="18">
        <v>873.92295995945244</v>
      </c>
      <c r="U74" s="18">
        <v>0</v>
      </c>
      <c r="V74" s="18">
        <v>0</v>
      </c>
      <c r="W74" s="18">
        <v>636.13924050632909</v>
      </c>
      <c r="X74" s="18">
        <v>753.55098146128682</v>
      </c>
      <c r="Y74" s="18"/>
      <c r="Z74" s="18"/>
      <c r="AA74" s="18"/>
      <c r="AB74" s="18"/>
      <c r="AC74" s="18">
        <f>SUM(D74:AB74)</f>
        <v>10141.730594345416</v>
      </c>
      <c r="AD74" s="28">
        <f>SUMIF(AF74:AR74,"&gt;0")</f>
        <v>10141.730594345418</v>
      </c>
      <c r="AE74" s="21" t="str">
        <f t="shared" si="59"/>
        <v/>
      </c>
      <c r="AF74" s="15">
        <f t="shared" si="42"/>
        <v>1045</v>
      </c>
      <c r="AG74" s="15">
        <f t="shared" si="43"/>
        <v>1042.6186859096088</v>
      </c>
      <c r="AH74" s="15">
        <f t="shared" si="44"/>
        <v>938.04694835680743</v>
      </c>
      <c r="AI74" s="15">
        <f t="shared" si="45"/>
        <v>934.34710351376975</v>
      </c>
      <c r="AJ74" s="15">
        <f t="shared" si="46"/>
        <v>885.24636765634853</v>
      </c>
      <c r="AK74" s="15">
        <f t="shared" si="47"/>
        <v>873.92295995945244</v>
      </c>
      <c r="AL74" s="15">
        <f t="shared" si="48"/>
        <v>753.55098146128682</v>
      </c>
      <c r="AM74" s="15">
        <f t="shared" si="49"/>
        <v>751.11082070047041</v>
      </c>
      <c r="AN74" s="15">
        <f t="shared" si="50"/>
        <v>636.13924050632909</v>
      </c>
      <c r="AO74" s="15">
        <f t="shared" si="51"/>
        <v>632.24403075677856</v>
      </c>
      <c r="AP74" s="15">
        <f t="shared" si="52"/>
        <v>622.443966840651</v>
      </c>
      <c r="AQ74" s="15">
        <f t="shared" si="53"/>
        <v>601.73382820784741</v>
      </c>
      <c r="AR74" s="15">
        <f t="shared" si="54"/>
        <v>425.32566047606593</v>
      </c>
      <c r="AS74" s="12" t="s">
        <v>45</v>
      </c>
      <c r="AT74" s="19" t="e">
        <f>VLOOKUP(B74,prot!A:I,9,FALSE)</f>
        <v>#N/A</v>
      </c>
      <c r="AU74" s="9" t="b">
        <f t="shared" si="55"/>
        <v>1</v>
      </c>
      <c r="AV74" s="8">
        <f t="shared" si="56"/>
        <v>0</v>
      </c>
      <c r="AW74" t="e">
        <f>ROUND(#REF!/#REF!*#REF!,0)</f>
        <v>#REF!</v>
      </c>
    </row>
    <row r="75" spans="1:49" x14ac:dyDescent="0.25">
      <c r="A75" s="6">
        <v>5</v>
      </c>
      <c r="B75" s="4" t="s">
        <v>84</v>
      </c>
      <c r="C75" s="52">
        <v>1950</v>
      </c>
      <c r="D75" s="18" t="s">
        <v>66</v>
      </c>
      <c r="E75" s="37" t="s">
        <v>66</v>
      </c>
      <c r="F75" s="37" t="s">
        <v>66</v>
      </c>
      <c r="G75" s="18">
        <v>0</v>
      </c>
      <c r="H75" s="18">
        <v>0</v>
      </c>
      <c r="I75" s="18">
        <v>696.03923357664246</v>
      </c>
      <c r="J75" s="18">
        <v>743.98786181139121</v>
      </c>
      <c r="K75" s="18">
        <v>766.37578982374475</v>
      </c>
      <c r="L75" s="18"/>
      <c r="M75" s="18">
        <v>613.14864462317541</v>
      </c>
      <c r="N75" s="18">
        <v>659.72182967645961</v>
      </c>
      <c r="O75" s="18">
        <v>836.15972588297302</v>
      </c>
      <c r="P75" s="18">
        <v>742.43002544529259</v>
      </c>
      <c r="Q75" s="18">
        <v>740.65642894325867</v>
      </c>
      <c r="R75" s="18">
        <v>772.53907346747769</v>
      </c>
      <c r="S75" s="18">
        <v>775.31210013908185</v>
      </c>
      <c r="T75" s="18">
        <v>755.89378238341953</v>
      </c>
      <c r="U75" s="18">
        <v>649.67186858316234</v>
      </c>
      <c r="V75" s="18">
        <v>650.7771551724137</v>
      </c>
      <c r="W75" s="18">
        <v>741.92861863846656</v>
      </c>
      <c r="X75" s="18">
        <v>615.42653508771934</v>
      </c>
      <c r="Y75" s="18"/>
      <c r="Z75" s="18"/>
      <c r="AA75" s="18"/>
      <c r="AB75" s="18"/>
      <c r="AC75" s="18">
        <f>SUM(D75:AB75)</f>
        <v>10760.06867325468</v>
      </c>
      <c r="AD75" s="28">
        <f>SUMIF(AF75:AR75,"&gt;0")</f>
        <v>9531.493493543785</v>
      </c>
      <c r="AE75" s="21" t="str">
        <f t="shared" si="59"/>
        <v/>
      </c>
      <c r="AF75" s="15">
        <f t="shared" si="42"/>
        <v>836.15972588297302</v>
      </c>
      <c r="AG75" s="15">
        <f t="shared" si="43"/>
        <v>775.31210013908185</v>
      </c>
      <c r="AH75" s="15">
        <f t="shared" si="44"/>
        <v>772.53907346747769</v>
      </c>
      <c r="AI75" s="15">
        <f t="shared" si="45"/>
        <v>766.37578982374475</v>
      </c>
      <c r="AJ75" s="15">
        <f t="shared" si="46"/>
        <v>755.89378238341953</v>
      </c>
      <c r="AK75" s="15">
        <f t="shared" si="47"/>
        <v>743.98786181139121</v>
      </c>
      <c r="AL75" s="15">
        <f t="shared" si="48"/>
        <v>742.43002544529259</v>
      </c>
      <c r="AM75" s="15">
        <f t="shared" si="49"/>
        <v>741.92861863846656</v>
      </c>
      <c r="AN75" s="15">
        <f t="shared" si="50"/>
        <v>740.65642894325867</v>
      </c>
      <c r="AO75" s="15">
        <f t="shared" si="51"/>
        <v>696.03923357664246</v>
      </c>
      <c r="AP75" s="15">
        <f t="shared" si="52"/>
        <v>659.72182967645961</v>
      </c>
      <c r="AQ75" s="15">
        <f t="shared" si="53"/>
        <v>650.7771551724137</v>
      </c>
      <c r="AR75" s="15">
        <f t="shared" si="54"/>
        <v>649.67186858316234</v>
      </c>
      <c r="AS75" s="12" t="s">
        <v>45</v>
      </c>
      <c r="AT75" s="19" t="e">
        <f>VLOOKUP(B75,prot!A:I,9,FALSE)</f>
        <v>#N/A</v>
      </c>
      <c r="AU75" s="9" t="b">
        <f t="shared" si="55"/>
        <v>1</v>
      </c>
      <c r="AV75" s="8">
        <f t="shared" si="56"/>
        <v>0</v>
      </c>
      <c r="AW75" t="e">
        <f>ROUND(#REF!/#REF!*#REF!,0)</f>
        <v>#REF!</v>
      </c>
    </row>
    <row r="76" spans="1:49" ht="12.75" customHeight="1" x14ac:dyDescent="0.25">
      <c r="A76" s="6">
        <v>6</v>
      </c>
      <c r="B76" s="4" t="s">
        <v>44</v>
      </c>
      <c r="C76" s="53">
        <v>1953</v>
      </c>
      <c r="D76" s="18">
        <v>797.01705302424728</v>
      </c>
      <c r="E76" s="37" t="s">
        <v>66</v>
      </c>
      <c r="F76" s="37" t="s">
        <v>66</v>
      </c>
      <c r="G76" s="18">
        <v>0</v>
      </c>
      <c r="H76" s="18">
        <v>0</v>
      </c>
      <c r="I76" s="18">
        <v>329.77180298237687</v>
      </c>
      <c r="J76" s="18">
        <v>586.13225682429834</v>
      </c>
      <c r="K76" s="18">
        <v>741.03529411764703</v>
      </c>
      <c r="L76" s="18"/>
      <c r="M76" s="18">
        <v>548.80156075808259</v>
      </c>
      <c r="N76" s="18">
        <v>509.32773109243698</v>
      </c>
      <c r="O76" s="18">
        <v>626.51734104046227</v>
      </c>
      <c r="P76" s="18">
        <v>674.21497584541066</v>
      </c>
      <c r="Q76" s="18">
        <v>908.31831831831812</v>
      </c>
      <c r="R76" s="18">
        <v>847.74020397208801</v>
      </c>
      <c r="S76" s="18">
        <v>590.56589147286809</v>
      </c>
      <c r="T76" s="18">
        <v>563.13046402151963</v>
      </c>
      <c r="U76" s="18">
        <v>819.80769230769238</v>
      </c>
      <c r="V76" s="18">
        <v>716.08577094695079</v>
      </c>
      <c r="W76" s="18">
        <v>623.25594892629135</v>
      </c>
      <c r="X76" s="18" t="s">
        <v>66</v>
      </c>
      <c r="Y76" s="18"/>
      <c r="Z76" s="18"/>
      <c r="AA76" s="18"/>
      <c r="AB76" s="18"/>
      <c r="AC76" s="18">
        <f>SUM(D76:AB76)</f>
        <v>9881.7223056506919</v>
      </c>
      <c r="AD76" s="28">
        <f>SUMIF(AF76:AR76,"&gt;0")</f>
        <v>9042.622771575876</v>
      </c>
      <c r="AE76" s="21" t="str">
        <f t="shared" si="59"/>
        <v/>
      </c>
      <c r="AF76" s="15">
        <f t="shared" si="42"/>
        <v>908.31831831831812</v>
      </c>
      <c r="AG76" s="15">
        <f t="shared" si="43"/>
        <v>847.74020397208801</v>
      </c>
      <c r="AH76" s="15">
        <f t="shared" si="44"/>
        <v>819.80769230769238</v>
      </c>
      <c r="AI76" s="15">
        <f t="shared" si="45"/>
        <v>797.01705302424728</v>
      </c>
      <c r="AJ76" s="15">
        <f t="shared" si="46"/>
        <v>741.03529411764703</v>
      </c>
      <c r="AK76" s="15">
        <f t="shared" si="47"/>
        <v>716.08577094695079</v>
      </c>
      <c r="AL76" s="15">
        <f t="shared" si="48"/>
        <v>674.21497584541066</v>
      </c>
      <c r="AM76" s="15">
        <f t="shared" si="49"/>
        <v>626.51734104046227</v>
      </c>
      <c r="AN76" s="15">
        <f t="shared" si="50"/>
        <v>623.25594892629135</v>
      </c>
      <c r="AO76" s="15">
        <f t="shared" si="51"/>
        <v>590.56589147286809</v>
      </c>
      <c r="AP76" s="15">
        <f t="shared" si="52"/>
        <v>586.13225682429834</v>
      </c>
      <c r="AQ76" s="15">
        <f t="shared" si="53"/>
        <v>563.13046402151963</v>
      </c>
      <c r="AR76" s="15">
        <f t="shared" si="54"/>
        <v>548.80156075808259</v>
      </c>
      <c r="AS76" s="12" t="s">
        <v>45</v>
      </c>
      <c r="AT76" s="19" t="e">
        <f>VLOOKUP(B76,prot!A:I,9,FALSE)</f>
        <v>#N/A</v>
      </c>
      <c r="AU76" s="9" t="b">
        <f t="shared" si="55"/>
        <v>1</v>
      </c>
      <c r="AV76" s="8">
        <f t="shared" si="56"/>
        <v>0</v>
      </c>
      <c r="AW76" t="e">
        <f>ROUND(#REF!/#REF!*#REF!,0)</f>
        <v>#REF!</v>
      </c>
    </row>
    <row r="77" spans="1:49" ht="12.75" customHeight="1" x14ac:dyDescent="0.25">
      <c r="A77" s="6">
        <v>7</v>
      </c>
      <c r="B77" s="4" t="s">
        <v>4</v>
      </c>
      <c r="C77" s="52">
        <v>1946</v>
      </c>
      <c r="D77" s="18">
        <v>987.0041604754831</v>
      </c>
      <c r="E77" s="18">
        <v>735.06789054381693</v>
      </c>
      <c r="F77" s="18">
        <v>793.96610169491521</v>
      </c>
      <c r="G77" s="18">
        <v>1051.4927258805515</v>
      </c>
      <c r="H77" s="18">
        <v>0</v>
      </c>
      <c r="I77" s="18">
        <v>752.72921504876911</v>
      </c>
      <c r="J77" s="18">
        <v>875.71339886187286</v>
      </c>
      <c r="K77" s="18" t="s">
        <v>66</v>
      </c>
      <c r="L77" s="18"/>
      <c r="M77" s="18" t="s">
        <v>66</v>
      </c>
      <c r="N77" s="18" t="s">
        <v>66</v>
      </c>
      <c r="O77" s="47" t="s">
        <v>66</v>
      </c>
      <c r="P77" s="18">
        <v>651.37662883564531</v>
      </c>
      <c r="Q77" s="18">
        <v>785.5025987525986</v>
      </c>
      <c r="R77" s="18">
        <v>687.6909803921568</v>
      </c>
      <c r="S77" s="18">
        <v>0</v>
      </c>
      <c r="T77" s="18">
        <v>0</v>
      </c>
      <c r="U77" s="47">
        <v>813.33833494675719</v>
      </c>
      <c r="V77" s="47">
        <v>0</v>
      </c>
      <c r="W77" s="49">
        <v>713.13755980861242</v>
      </c>
      <c r="X77" s="18" t="s">
        <v>66</v>
      </c>
      <c r="Y77" s="18"/>
      <c r="Z77" s="18"/>
      <c r="AA77" s="18"/>
      <c r="AB77" s="18"/>
      <c r="AC77" s="18">
        <f>SUM(D77:AB77)</f>
        <v>8847.0195952411796</v>
      </c>
      <c r="AD77" s="28">
        <f>SUMIF(AF77:AR77,"&gt;0")</f>
        <v>8847.0195952411796</v>
      </c>
      <c r="AE77" s="21" t="str">
        <f t="shared" si="59"/>
        <v/>
      </c>
      <c r="AF77" s="15">
        <f t="shared" si="42"/>
        <v>1051.4927258805515</v>
      </c>
      <c r="AG77" s="15">
        <f t="shared" si="43"/>
        <v>987.0041604754831</v>
      </c>
      <c r="AH77" s="15">
        <f t="shared" si="44"/>
        <v>875.71339886187286</v>
      </c>
      <c r="AI77" s="15">
        <f t="shared" si="45"/>
        <v>813.33833494675719</v>
      </c>
      <c r="AJ77" s="15">
        <f t="shared" si="46"/>
        <v>793.96610169491521</v>
      </c>
      <c r="AK77" s="15">
        <f t="shared" si="47"/>
        <v>785.5025987525986</v>
      </c>
      <c r="AL77" s="15">
        <f t="shared" si="48"/>
        <v>752.72921504876911</v>
      </c>
      <c r="AM77" s="15">
        <f t="shared" si="49"/>
        <v>735.06789054381693</v>
      </c>
      <c r="AN77" s="15">
        <f t="shared" si="50"/>
        <v>713.13755980861242</v>
      </c>
      <c r="AO77" s="15">
        <f t="shared" si="51"/>
        <v>687.6909803921568</v>
      </c>
      <c r="AP77" s="15">
        <f t="shared" si="52"/>
        <v>651.37662883564531</v>
      </c>
      <c r="AQ77" s="15">
        <f t="shared" si="53"/>
        <v>0</v>
      </c>
      <c r="AR77" s="15">
        <f t="shared" si="54"/>
        <v>0</v>
      </c>
      <c r="AS77" s="12" t="s">
        <v>45</v>
      </c>
      <c r="AT77" s="19" t="e">
        <f>VLOOKUP(B77,prot!A:I,9,FALSE)</f>
        <v>#N/A</v>
      </c>
      <c r="AU77" s="9" t="b">
        <f t="shared" si="55"/>
        <v>1</v>
      </c>
      <c r="AV77" s="8">
        <f t="shared" si="56"/>
        <v>0</v>
      </c>
      <c r="AW77" t="e">
        <f>ROUND(#REF!/#REF!*#REF!,0)</f>
        <v>#REF!</v>
      </c>
    </row>
    <row r="78" spans="1:49" ht="12.75" customHeight="1" x14ac:dyDescent="0.25">
      <c r="A78" s="6">
        <v>8</v>
      </c>
      <c r="B78" s="4" t="s">
        <v>91</v>
      </c>
      <c r="C78" s="52">
        <v>1944</v>
      </c>
      <c r="D78" s="18" t="s">
        <v>66</v>
      </c>
      <c r="E78" s="37" t="s">
        <v>66</v>
      </c>
      <c r="F78" s="37" t="s">
        <v>66</v>
      </c>
      <c r="G78" s="18">
        <v>0</v>
      </c>
      <c r="H78" s="18">
        <v>0</v>
      </c>
      <c r="I78" s="18">
        <v>919.90869086908697</v>
      </c>
      <c r="J78" s="18">
        <v>916.96902887139129</v>
      </c>
      <c r="K78" s="18" t="s">
        <v>66</v>
      </c>
      <c r="L78" s="18"/>
      <c r="M78" s="18">
        <v>749.57475083056511</v>
      </c>
      <c r="N78" s="18">
        <v>845.45043478260868</v>
      </c>
      <c r="O78" s="47" t="s">
        <v>66</v>
      </c>
      <c r="P78" s="18" t="s">
        <v>66</v>
      </c>
      <c r="Q78" s="18">
        <v>985.82996207332474</v>
      </c>
      <c r="R78" s="18">
        <v>891.00344657804044</v>
      </c>
      <c r="S78" s="18">
        <v>1009.3164849686158</v>
      </c>
      <c r="T78" s="18">
        <v>1136.145648312611</v>
      </c>
      <c r="U78" s="18">
        <v>0</v>
      </c>
      <c r="V78" s="49">
        <v>769.7437209302326</v>
      </c>
      <c r="W78" s="49">
        <v>0</v>
      </c>
      <c r="X78" s="18" t="s">
        <v>66</v>
      </c>
      <c r="Y78" s="18"/>
      <c r="Z78" s="18"/>
      <c r="AA78" s="18"/>
      <c r="AB78" s="18"/>
      <c r="AC78" s="18">
        <f>SUM(D78:AB78)</f>
        <v>8223.9421682164775</v>
      </c>
      <c r="AD78" s="28">
        <f>SUMIF(AF78:AR78,"&gt;0")</f>
        <v>8223.9421682164757</v>
      </c>
      <c r="AE78" s="21" t="str">
        <f t="shared" si="59"/>
        <v/>
      </c>
      <c r="AF78" s="15">
        <f t="shared" si="42"/>
        <v>1136.145648312611</v>
      </c>
      <c r="AG78" s="15">
        <f t="shared" si="43"/>
        <v>1009.3164849686158</v>
      </c>
      <c r="AH78" s="15">
        <f t="shared" si="44"/>
        <v>985.82996207332474</v>
      </c>
      <c r="AI78" s="15">
        <f t="shared" si="45"/>
        <v>919.90869086908697</v>
      </c>
      <c r="AJ78" s="15">
        <f t="shared" si="46"/>
        <v>916.96902887139129</v>
      </c>
      <c r="AK78" s="15">
        <f t="shared" si="47"/>
        <v>891.00344657804044</v>
      </c>
      <c r="AL78" s="15">
        <f t="shared" si="48"/>
        <v>845.45043478260868</v>
      </c>
      <c r="AM78" s="15">
        <f t="shared" si="49"/>
        <v>769.7437209302326</v>
      </c>
      <c r="AN78" s="15">
        <f t="shared" si="50"/>
        <v>749.57475083056511</v>
      </c>
      <c r="AO78" s="15">
        <f t="shared" si="51"/>
        <v>0</v>
      </c>
      <c r="AP78" s="15">
        <f t="shared" si="52"/>
        <v>0</v>
      </c>
      <c r="AQ78" s="15">
        <f t="shared" si="53"/>
        <v>0</v>
      </c>
      <c r="AR78" s="15">
        <f t="shared" si="54"/>
        <v>0</v>
      </c>
      <c r="AS78" s="12" t="s">
        <v>45</v>
      </c>
      <c r="AT78" s="19" t="e">
        <f>VLOOKUP(B78,prot!A:I,9,FALSE)</f>
        <v>#N/A</v>
      </c>
      <c r="AU78" s="9" t="b">
        <f t="shared" si="55"/>
        <v>1</v>
      </c>
      <c r="AV78" s="8">
        <f t="shared" si="56"/>
        <v>0</v>
      </c>
      <c r="AW78" t="e">
        <f>ROUND(#REF!/#REF!*#REF!,0)</f>
        <v>#REF!</v>
      </c>
    </row>
    <row r="79" spans="1:49" ht="12.75" customHeight="1" x14ac:dyDescent="0.25">
      <c r="A79" s="6">
        <v>9</v>
      </c>
      <c r="B79" s="4" t="s">
        <v>17</v>
      </c>
      <c r="C79" s="52">
        <v>1943</v>
      </c>
      <c r="D79" s="18">
        <v>960.13065049614102</v>
      </c>
      <c r="E79" s="37" t="s">
        <v>66</v>
      </c>
      <c r="F79" s="37" t="s">
        <v>66</v>
      </c>
      <c r="G79" s="18">
        <v>1182</v>
      </c>
      <c r="H79" s="18">
        <v>843.01342123852123</v>
      </c>
      <c r="I79" s="18">
        <v>720.82951653944031</v>
      </c>
      <c r="J79" s="18">
        <v>691.61044020257111</v>
      </c>
      <c r="K79" s="18" t="s">
        <v>66</v>
      </c>
      <c r="L79" s="18"/>
      <c r="M79" s="18" t="s">
        <v>66</v>
      </c>
      <c r="N79" s="18" t="s">
        <v>66</v>
      </c>
      <c r="O79" s="18" t="s">
        <v>66</v>
      </c>
      <c r="P79" s="18" t="s">
        <v>66</v>
      </c>
      <c r="Q79" s="18">
        <v>0</v>
      </c>
      <c r="R79" s="18">
        <v>0</v>
      </c>
      <c r="S79" s="18">
        <v>0</v>
      </c>
      <c r="T79" s="18">
        <v>0</v>
      </c>
      <c r="U79" s="18">
        <v>791.00628366247747</v>
      </c>
      <c r="V79" s="18">
        <v>627.84098544232904</v>
      </c>
      <c r="W79" s="18">
        <v>0</v>
      </c>
      <c r="X79" s="18" t="s">
        <v>66</v>
      </c>
      <c r="Y79" s="18"/>
      <c r="Z79" s="18"/>
      <c r="AA79" s="18"/>
      <c r="AB79" s="18"/>
      <c r="AC79" s="18">
        <f>SUM(D79:AB79)</f>
        <v>5816.4312975814801</v>
      </c>
      <c r="AD79" s="28">
        <f>SUMIF(AF79:AR79,"&gt;0")</f>
        <v>5816.4312975814801</v>
      </c>
      <c r="AE79" s="21" t="str">
        <f t="shared" si="59"/>
        <v/>
      </c>
      <c r="AF79" s="15">
        <f t="shared" si="42"/>
        <v>1182</v>
      </c>
      <c r="AG79" s="15">
        <f t="shared" si="43"/>
        <v>960.13065049614102</v>
      </c>
      <c r="AH79" s="15">
        <f t="shared" si="44"/>
        <v>843.01342123852123</v>
      </c>
      <c r="AI79" s="15">
        <f t="shared" si="45"/>
        <v>791.00628366247747</v>
      </c>
      <c r="AJ79" s="15">
        <f t="shared" si="46"/>
        <v>720.82951653944031</v>
      </c>
      <c r="AK79" s="15">
        <f t="shared" si="47"/>
        <v>691.61044020257111</v>
      </c>
      <c r="AL79" s="15">
        <f t="shared" si="48"/>
        <v>627.84098544232904</v>
      </c>
      <c r="AM79" s="15">
        <f t="shared" si="49"/>
        <v>0</v>
      </c>
      <c r="AN79" s="15">
        <f t="shared" si="50"/>
        <v>0</v>
      </c>
      <c r="AO79" s="15">
        <f t="shared" si="51"/>
        <v>0</v>
      </c>
      <c r="AP79" s="15">
        <f t="shared" si="52"/>
        <v>0</v>
      </c>
      <c r="AQ79" s="15">
        <f t="shared" si="53"/>
        <v>0</v>
      </c>
      <c r="AR79" s="15" t="e">
        <f t="shared" si="54"/>
        <v>#NUM!</v>
      </c>
      <c r="AS79" s="12" t="s">
        <v>45</v>
      </c>
      <c r="AT79" s="19" t="e">
        <f>VLOOKUP(B79,prot!A:I,9,FALSE)</f>
        <v>#N/A</v>
      </c>
      <c r="AU79" s="9" t="b">
        <f t="shared" si="55"/>
        <v>1</v>
      </c>
      <c r="AV79" s="8">
        <f t="shared" si="56"/>
        <v>0</v>
      </c>
      <c r="AW79" t="e">
        <f>ROUND(#REF!/#REF!*#REF!,0)</f>
        <v>#REF!</v>
      </c>
    </row>
    <row r="80" spans="1:49" ht="12.75" customHeight="1" x14ac:dyDescent="0.25">
      <c r="A80" s="6">
        <v>10</v>
      </c>
      <c r="B80" s="4" t="s">
        <v>82</v>
      </c>
      <c r="C80" s="52">
        <v>1948</v>
      </c>
      <c r="D80" s="18">
        <v>1049.8927640156453</v>
      </c>
      <c r="E80" s="37" t="s">
        <v>66</v>
      </c>
      <c r="F80" s="37" t="s">
        <v>66</v>
      </c>
      <c r="G80" s="18">
        <v>0</v>
      </c>
      <c r="H80" s="18">
        <v>0</v>
      </c>
      <c r="I80" s="18" t="s">
        <v>66</v>
      </c>
      <c r="J80" s="18" t="s">
        <v>66</v>
      </c>
      <c r="K80" s="18">
        <v>665.91753155680237</v>
      </c>
      <c r="L80" s="18"/>
      <c r="M80" s="18" t="s">
        <v>66</v>
      </c>
      <c r="N80" s="18">
        <v>653.61087267525033</v>
      </c>
      <c r="O80" s="18">
        <v>718.88913330400351</v>
      </c>
      <c r="P80" s="18">
        <v>651.72376409366882</v>
      </c>
      <c r="Q80" s="18">
        <v>0</v>
      </c>
      <c r="R80" s="18">
        <v>0</v>
      </c>
      <c r="S80" s="18">
        <v>0</v>
      </c>
      <c r="T80" s="18">
        <v>723.98635086310708</v>
      </c>
      <c r="U80" s="18">
        <v>891.01312192454884</v>
      </c>
      <c r="V80" s="18">
        <v>0</v>
      </c>
      <c r="W80" s="18">
        <v>0</v>
      </c>
      <c r="X80" s="18" t="s">
        <v>66</v>
      </c>
      <c r="Y80" s="18"/>
      <c r="Z80" s="18"/>
      <c r="AA80" s="18"/>
      <c r="AB80" s="18"/>
      <c r="AC80" s="18">
        <f>SUM(D80:AB80)</f>
        <v>5355.0335384330265</v>
      </c>
      <c r="AD80" s="28">
        <f>SUMIF(AF80:AR80,"&gt;0")</f>
        <v>5355.0335384330265</v>
      </c>
      <c r="AE80" s="21" t="str">
        <f t="shared" si="59"/>
        <v/>
      </c>
      <c r="AF80" s="15">
        <f t="shared" si="42"/>
        <v>1049.8927640156453</v>
      </c>
      <c r="AG80" s="15">
        <f t="shared" si="43"/>
        <v>891.01312192454884</v>
      </c>
      <c r="AH80" s="15">
        <f t="shared" si="44"/>
        <v>723.98635086310708</v>
      </c>
      <c r="AI80" s="15">
        <f t="shared" si="45"/>
        <v>718.88913330400351</v>
      </c>
      <c r="AJ80" s="15">
        <f t="shared" si="46"/>
        <v>665.91753155680237</v>
      </c>
      <c r="AK80" s="15">
        <f t="shared" si="47"/>
        <v>653.61087267525033</v>
      </c>
      <c r="AL80" s="15">
        <f t="shared" si="48"/>
        <v>651.72376409366882</v>
      </c>
      <c r="AM80" s="15">
        <f t="shared" si="49"/>
        <v>0</v>
      </c>
      <c r="AN80" s="15">
        <f t="shared" si="50"/>
        <v>0</v>
      </c>
      <c r="AO80" s="15">
        <f t="shared" si="51"/>
        <v>0</v>
      </c>
      <c r="AP80" s="15">
        <f t="shared" si="52"/>
        <v>0</v>
      </c>
      <c r="AQ80" s="15">
        <f t="shared" si="53"/>
        <v>0</v>
      </c>
      <c r="AR80" s="15">
        <f t="shared" si="54"/>
        <v>0</v>
      </c>
      <c r="AS80" s="12" t="s">
        <v>45</v>
      </c>
      <c r="AT80" s="19" t="e">
        <f>VLOOKUP(B80,prot!A:I,9,FALSE)</f>
        <v>#N/A</v>
      </c>
      <c r="AU80" s="9" t="b">
        <f t="shared" si="55"/>
        <v>1</v>
      </c>
      <c r="AV80" s="8">
        <f t="shared" si="56"/>
        <v>0</v>
      </c>
    </row>
    <row r="81" spans="1:49" ht="12.75" customHeight="1" x14ac:dyDescent="0.25">
      <c r="A81" s="6">
        <v>11</v>
      </c>
      <c r="B81" s="4" t="s">
        <v>34</v>
      </c>
      <c r="C81" s="52">
        <v>1938</v>
      </c>
      <c r="D81" s="18" t="s">
        <v>66</v>
      </c>
      <c r="E81" s="37" t="s">
        <v>66</v>
      </c>
      <c r="F81" s="37" t="s">
        <v>66</v>
      </c>
      <c r="G81" s="18">
        <v>0</v>
      </c>
      <c r="H81" s="18">
        <v>0</v>
      </c>
      <c r="I81" s="18" t="s">
        <v>66</v>
      </c>
      <c r="J81" s="18" t="s">
        <v>66</v>
      </c>
      <c r="K81" s="18" t="s">
        <v>66</v>
      </c>
      <c r="L81" s="18"/>
      <c r="M81" s="18" t="s">
        <v>66</v>
      </c>
      <c r="N81" s="18">
        <v>874.64597923206952</v>
      </c>
      <c r="O81" s="18" t="s">
        <v>66</v>
      </c>
      <c r="P81" s="18">
        <v>938.00978407557352</v>
      </c>
      <c r="Q81" s="18">
        <v>0</v>
      </c>
      <c r="R81" s="18">
        <v>0</v>
      </c>
      <c r="S81" s="18">
        <v>0</v>
      </c>
      <c r="T81" s="18">
        <v>0</v>
      </c>
      <c r="U81" s="18">
        <v>887.05367126351098</v>
      </c>
      <c r="V81" s="18">
        <v>0</v>
      </c>
      <c r="W81" s="18">
        <v>953.15500945179588</v>
      </c>
      <c r="X81" s="18" t="s">
        <v>66</v>
      </c>
      <c r="Y81" s="18"/>
      <c r="Z81" s="18"/>
      <c r="AA81" s="18"/>
      <c r="AB81" s="18"/>
      <c r="AC81" s="18">
        <f>SUM(D81:AB81)</f>
        <v>3652.86444402295</v>
      </c>
      <c r="AD81" s="28">
        <f>SUMIF(AF81:AR81,"&gt;0")</f>
        <v>3652.86444402295</v>
      </c>
      <c r="AE81" s="21" t="str">
        <f t="shared" si="59"/>
        <v/>
      </c>
      <c r="AF81" s="15">
        <f t="shared" si="42"/>
        <v>953.15500945179588</v>
      </c>
      <c r="AG81" s="15">
        <f t="shared" si="43"/>
        <v>938.00978407557352</v>
      </c>
      <c r="AH81" s="15">
        <f t="shared" si="44"/>
        <v>887.05367126351098</v>
      </c>
      <c r="AI81" s="15">
        <f t="shared" si="45"/>
        <v>874.64597923206952</v>
      </c>
      <c r="AJ81" s="15">
        <f t="shared" si="46"/>
        <v>0</v>
      </c>
      <c r="AK81" s="15">
        <f t="shared" si="47"/>
        <v>0</v>
      </c>
      <c r="AL81" s="15">
        <f t="shared" si="48"/>
        <v>0</v>
      </c>
      <c r="AM81" s="15">
        <f t="shared" si="49"/>
        <v>0</v>
      </c>
      <c r="AN81" s="15">
        <f t="shared" si="50"/>
        <v>0</v>
      </c>
      <c r="AO81" s="15">
        <f t="shared" si="51"/>
        <v>0</v>
      </c>
      <c r="AP81" s="15">
        <f t="shared" si="52"/>
        <v>0</v>
      </c>
      <c r="AQ81" s="15" t="e">
        <f t="shared" si="53"/>
        <v>#NUM!</v>
      </c>
      <c r="AR81" s="15" t="e">
        <f t="shared" si="54"/>
        <v>#NUM!</v>
      </c>
      <c r="AS81" s="12" t="s">
        <v>45</v>
      </c>
      <c r="AT81" s="19" t="e">
        <f>VLOOKUP(B81,prot!A:I,9,FALSE)</f>
        <v>#N/A</v>
      </c>
      <c r="AU81" s="9" t="b">
        <f t="shared" si="55"/>
        <v>1</v>
      </c>
      <c r="AV81" s="8">
        <f t="shared" si="56"/>
        <v>0</v>
      </c>
    </row>
    <row r="82" spans="1:49" ht="12.75" customHeight="1" x14ac:dyDescent="0.25">
      <c r="A82" s="6">
        <v>12</v>
      </c>
      <c r="B82" s="4" t="s">
        <v>92</v>
      </c>
      <c r="C82" s="52">
        <v>1946</v>
      </c>
      <c r="D82" s="18" t="s">
        <v>66</v>
      </c>
      <c r="E82" s="37" t="s">
        <v>66</v>
      </c>
      <c r="F82" s="37" t="s">
        <v>66</v>
      </c>
      <c r="G82" s="18">
        <v>0</v>
      </c>
      <c r="H82" s="18">
        <v>0</v>
      </c>
      <c r="I82" s="18">
        <v>1034.8825031928482</v>
      </c>
      <c r="J82" s="18">
        <v>1055.991266375546</v>
      </c>
      <c r="K82" s="18" t="s">
        <v>66</v>
      </c>
      <c r="L82" s="18"/>
      <c r="M82" s="18" t="s">
        <v>66</v>
      </c>
      <c r="N82" s="18" t="s">
        <v>66</v>
      </c>
      <c r="O82" s="18" t="s">
        <v>66</v>
      </c>
      <c r="P82" s="18" t="s">
        <v>66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 t="s">
        <v>66</v>
      </c>
      <c r="Y82" s="18"/>
      <c r="Z82" s="18"/>
      <c r="AA82" s="18"/>
      <c r="AB82" s="18"/>
      <c r="AC82" s="18">
        <f>SUM(D82:AB82)</f>
        <v>2090.873769568394</v>
      </c>
      <c r="AD82" s="28">
        <f>SUMIF(AF82:AR82,"&gt;0")</f>
        <v>2090.873769568394</v>
      </c>
      <c r="AE82" s="21" t="str">
        <f t="shared" si="59"/>
        <v/>
      </c>
      <c r="AF82" s="15">
        <f t="shared" si="42"/>
        <v>1055.991266375546</v>
      </c>
      <c r="AG82" s="15">
        <f t="shared" si="43"/>
        <v>1034.8825031928482</v>
      </c>
      <c r="AH82" s="15">
        <f t="shared" si="44"/>
        <v>0</v>
      </c>
      <c r="AI82" s="15">
        <f t="shared" si="45"/>
        <v>0</v>
      </c>
      <c r="AJ82" s="15">
        <f t="shared" si="46"/>
        <v>0</v>
      </c>
      <c r="AK82" s="15">
        <f t="shared" si="47"/>
        <v>0</v>
      </c>
      <c r="AL82" s="15">
        <f t="shared" si="48"/>
        <v>0</v>
      </c>
      <c r="AM82" s="15">
        <f t="shared" si="49"/>
        <v>0</v>
      </c>
      <c r="AN82" s="15">
        <f t="shared" si="50"/>
        <v>0</v>
      </c>
      <c r="AO82" s="15">
        <f t="shared" si="51"/>
        <v>0</v>
      </c>
      <c r="AP82" s="15">
        <f t="shared" si="52"/>
        <v>0</v>
      </c>
      <c r="AQ82" s="15" t="e">
        <f t="shared" si="53"/>
        <v>#NUM!</v>
      </c>
      <c r="AR82" s="15" t="e">
        <f t="shared" si="54"/>
        <v>#NUM!</v>
      </c>
      <c r="AS82" s="12" t="s">
        <v>45</v>
      </c>
      <c r="AT82" s="19" t="e">
        <f>VLOOKUP(B82,prot!A:I,9,FALSE)</f>
        <v>#N/A</v>
      </c>
      <c r="AU82" s="9" t="b">
        <f t="shared" si="55"/>
        <v>1</v>
      </c>
      <c r="AV82" s="8">
        <f t="shared" si="56"/>
        <v>0</v>
      </c>
    </row>
    <row r="83" spans="1:49" ht="12.75" customHeight="1" x14ac:dyDescent="0.25">
      <c r="A83" s="6">
        <v>13</v>
      </c>
      <c r="B83" s="4" t="s">
        <v>38</v>
      </c>
      <c r="C83" s="52">
        <v>1945</v>
      </c>
      <c r="D83" s="18" t="s">
        <v>66</v>
      </c>
      <c r="E83" s="37" t="s">
        <v>66</v>
      </c>
      <c r="F83" s="37" t="s">
        <v>66</v>
      </c>
      <c r="G83" s="18">
        <v>0</v>
      </c>
      <c r="H83" s="18">
        <v>0</v>
      </c>
      <c r="I83" s="18" t="s">
        <v>66</v>
      </c>
      <c r="J83" s="18">
        <v>1075.0763358778627</v>
      </c>
      <c r="K83" s="18" t="s">
        <v>66</v>
      </c>
      <c r="L83" s="18"/>
      <c r="M83" s="18" t="s">
        <v>66</v>
      </c>
      <c r="N83" s="18">
        <v>581.19004250151806</v>
      </c>
      <c r="O83" s="18" t="s">
        <v>66</v>
      </c>
      <c r="P83" s="18" t="s">
        <v>66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 t="s">
        <v>66</v>
      </c>
      <c r="Y83" s="18"/>
      <c r="Z83" s="18"/>
      <c r="AA83" s="18"/>
      <c r="AB83" s="18"/>
      <c r="AC83" s="18">
        <f>SUM(D83:AB83)</f>
        <v>1656.2663783793807</v>
      </c>
      <c r="AD83" s="28">
        <f>SUMIF(AF83:AR83,"&gt;0")</f>
        <v>1656.2663783793807</v>
      </c>
      <c r="AE83" s="21" t="str">
        <f t="shared" si="59"/>
        <v/>
      </c>
      <c r="AF83" s="15">
        <f t="shared" si="42"/>
        <v>1075.0763358778627</v>
      </c>
      <c r="AG83" s="15">
        <f t="shared" si="43"/>
        <v>581.19004250151806</v>
      </c>
      <c r="AH83" s="15">
        <f t="shared" si="44"/>
        <v>0</v>
      </c>
      <c r="AI83" s="15">
        <f t="shared" si="45"/>
        <v>0</v>
      </c>
      <c r="AJ83" s="15">
        <f t="shared" si="46"/>
        <v>0</v>
      </c>
      <c r="AK83" s="15">
        <f t="shared" si="47"/>
        <v>0</v>
      </c>
      <c r="AL83" s="15">
        <f t="shared" si="48"/>
        <v>0</v>
      </c>
      <c r="AM83" s="15">
        <f t="shared" si="49"/>
        <v>0</v>
      </c>
      <c r="AN83" s="15">
        <f t="shared" si="50"/>
        <v>0</v>
      </c>
      <c r="AO83" s="15">
        <f t="shared" si="51"/>
        <v>0</v>
      </c>
      <c r="AP83" s="15">
        <f t="shared" si="52"/>
        <v>0</v>
      </c>
      <c r="AQ83" s="15" t="e">
        <f t="shared" si="53"/>
        <v>#NUM!</v>
      </c>
      <c r="AR83" s="15" t="e">
        <f t="shared" si="54"/>
        <v>#NUM!</v>
      </c>
      <c r="AS83" s="12" t="s">
        <v>45</v>
      </c>
      <c r="AT83" s="19" t="e">
        <f>VLOOKUP(B83,prot!A:I,9,FALSE)</f>
        <v>#N/A</v>
      </c>
      <c r="AU83" s="9" t="b">
        <f t="shared" si="55"/>
        <v>1</v>
      </c>
      <c r="AV83" s="8">
        <f t="shared" si="56"/>
        <v>0</v>
      </c>
    </row>
    <row r="84" spans="1:49" ht="12.75" customHeight="1" x14ac:dyDescent="0.25">
      <c r="A84" s="6">
        <v>14</v>
      </c>
      <c r="B84" s="4" t="s">
        <v>118</v>
      </c>
      <c r="C84" s="52">
        <v>1938</v>
      </c>
      <c r="D84" s="18" t="s">
        <v>66</v>
      </c>
      <c r="E84" s="37" t="s">
        <v>66</v>
      </c>
      <c r="F84" s="37" t="s">
        <v>66</v>
      </c>
      <c r="G84" s="18">
        <v>0</v>
      </c>
      <c r="H84" s="18">
        <v>0</v>
      </c>
      <c r="I84" s="18" t="s">
        <v>66</v>
      </c>
      <c r="J84" s="18">
        <v>842.99679487179492</v>
      </c>
      <c r="K84" s="18" t="s">
        <v>66</v>
      </c>
      <c r="L84" s="18"/>
      <c r="M84" s="18" t="s">
        <v>66</v>
      </c>
      <c r="N84" s="18" t="s">
        <v>66</v>
      </c>
      <c r="O84" s="18" t="s">
        <v>66</v>
      </c>
      <c r="P84" s="18" t="s">
        <v>66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652.59861591695517</v>
      </c>
      <c r="W84" s="18">
        <v>0</v>
      </c>
      <c r="X84" s="18" t="s">
        <v>66</v>
      </c>
      <c r="Y84" s="18"/>
      <c r="Z84" s="18"/>
      <c r="AA84" s="18"/>
      <c r="AB84" s="18"/>
      <c r="AC84" s="18">
        <f>SUM(D84:AB84)</f>
        <v>1495.5954107887501</v>
      </c>
      <c r="AD84" s="28">
        <f>SUMIF(AF84:AR84,"&gt;0")</f>
        <v>1495.5954107887501</v>
      </c>
      <c r="AE84" s="21" t="str">
        <f t="shared" si="59"/>
        <v/>
      </c>
      <c r="AF84" s="15">
        <f t="shared" si="42"/>
        <v>842.99679487179492</v>
      </c>
      <c r="AG84" s="15">
        <f t="shared" si="43"/>
        <v>652.59861591695517</v>
      </c>
      <c r="AH84" s="15">
        <f t="shared" si="44"/>
        <v>0</v>
      </c>
      <c r="AI84" s="15">
        <f t="shared" si="45"/>
        <v>0</v>
      </c>
      <c r="AJ84" s="15">
        <f t="shared" si="46"/>
        <v>0</v>
      </c>
      <c r="AK84" s="15">
        <f t="shared" si="47"/>
        <v>0</v>
      </c>
      <c r="AL84" s="15">
        <f t="shared" si="48"/>
        <v>0</v>
      </c>
      <c r="AM84" s="15">
        <f t="shared" si="49"/>
        <v>0</v>
      </c>
      <c r="AN84" s="15">
        <f t="shared" si="50"/>
        <v>0</v>
      </c>
      <c r="AO84" s="15">
        <f t="shared" si="51"/>
        <v>0</v>
      </c>
      <c r="AP84" s="15" t="e">
        <f t="shared" si="52"/>
        <v>#NUM!</v>
      </c>
      <c r="AQ84" s="15" t="e">
        <f t="shared" si="53"/>
        <v>#NUM!</v>
      </c>
      <c r="AR84" s="15" t="e">
        <f t="shared" si="54"/>
        <v>#NUM!</v>
      </c>
      <c r="AS84" s="12" t="s">
        <v>45</v>
      </c>
      <c r="AT84" s="19" t="e">
        <f>VLOOKUP(B84,prot!A:I,9,FALSE)</f>
        <v>#N/A</v>
      </c>
      <c r="AU84" s="9" t="b">
        <f t="shared" si="55"/>
        <v>1</v>
      </c>
      <c r="AV84" s="8">
        <f t="shared" si="56"/>
        <v>0</v>
      </c>
    </row>
    <row r="85" spans="1:49" x14ac:dyDescent="0.25">
      <c r="A85" s="6">
        <v>15</v>
      </c>
      <c r="B85" s="1" t="s">
        <v>122</v>
      </c>
      <c r="C85" s="1">
        <v>1952</v>
      </c>
      <c r="D85" s="18" t="s">
        <v>66</v>
      </c>
      <c r="E85" s="37" t="s">
        <v>66</v>
      </c>
      <c r="F85" s="37" t="s">
        <v>66</v>
      </c>
      <c r="G85" s="18">
        <v>0</v>
      </c>
      <c r="H85" s="18">
        <v>0</v>
      </c>
      <c r="I85" s="18" t="s">
        <v>66</v>
      </c>
      <c r="J85" s="18" t="s">
        <v>66</v>
      </c>
      <c r="K85" s="18" t="s">
        <v>66</v>
      </c>
      <c r="L85" s="18"/>
      <c r="M85" s="18" t="s">
        <v>66</v>
      </c>
      <c r="N85" s="18" t="s">
        <v>66</v>
      </c>
      <c r="O85" s="18" t="s">
        <v>66</v>
      </c>
      <c r="P85" s="18" t="s">
        <v>66</v>
      </c>
      <c r="Q85" s="18">
        <v>0</v>
      </c>
      <c r="R85" s="18">
        <v>0</v>
      </c>
      <c r="S85" s="18">
        <v>0</v>
      </c>
      <c r="T85" s="18">
        <v>0</v>
      </c>
      <c r="U85" s="18">
        <v>723.71819038642809</v>
      </c>
      <c r="V85" s="18">
        <v>333.11136363636359</v>
      </c>
      <c r="W85" s="18">
        <v>368.90318212593087</v>
      </c>
      <c r="X85" s="18" t="s">
        <v>66</v>
      </c>
      <c r="Y85" s="18"/>
      <c r="Z85" s="18"/>
      <c r="AA85" s="18"/>
      <c r="AB85" s="18"/>
      <c r="AC85" s="18">
        <f>SUM(D85:AB85)</f>
        <v>1425.7327361487226</v>
      </c>
      <c r="AD85" s="28">
        <f>SUMIF(AF85:AR85,"&gt;0")</f>
        <v>1425.7327361487226</v>
      </c>
      <c r="AE85" s="21" t="str">
        <f t="shared" si="59"/>
        <v/>
      </c>
      <c r="AF85" s="15">
        <f t="shared" si="42"/>
        <v>723.71819038642809</v>
      </c>
      <c r="AG85" s="15">
        <f t="shared" si="43"/>
        <v>368.90318212593087</v>
      </c>
      <c r="AH85" s="15">
        <f t="shared" si="44"/>
        <v>333.11136363636359</v>
      </c>
      <c r="AI85" s="15">
        <f t="shared" si="45"/>
        <v>0</v>
      </c>
      <c r="AJ85" s="15">
        <f t="shared" si="46"/>
        <v>0</v>
      </c>
      <c r="AK85" s="15">
        <f t="shared" si="47"/>
        <v>0</v>
      </c>
      <c r="AL85" s="15">
        <f t="shared" si="48"/>
        <v>0</v>
      </c>
      <c r="AM85" s="15">
        <f t="shared" si="49"/>
        <v>0</v>
      </c>
      <c r="AN85" s="15">
        <f t="shared" si="50"/>
        <v>0</v>
      </c>
      <c r="AO85" s="15" t="e">
        <f t="shared" si="51"/>
        <v>#NUM!</v>
      </c>
      <c r="AP85" s="15" t="e">
        <f t="shared" si="52"/>
        <v>#NUM!</v>
      </c>
      <c r="AQ85" s="15" t="e">
        <f t="shared" si="53"/>
        <v>#NUM!</v>
      </c>
      <c r="AR85" s="15" t="e">
        <f t="shared" si="54"/>
        <v>#NUM!</v>
      </c>
      <c r="AS85" s="12" t="s">
        <v>45</v>
      </c>
      <c r="AT85" s="19" t="e">
        <f>VLOOKUP(B85,prot!A:I,9,FALSE)</f>
        <v>#N/A</v>
      </c>
      <c r="AU85" s="9" t="b">
        <f t="shared" si="55"/>
        <v>1</v>
      </c>
      <c r="AV85" s="8">
        <f t="shared" si="56"/>
        <v>0</v>
      </c>
    </row>
    <row r="86" spans="1:49" ht="12.75" customHeight="1" x14ac:dyDescent="0.25">
      <c r="A86" s="6">
        <v>16</v>
      </c>
      <c r="B86" s="1" t="s">
        <v>171</v>
      </c>
      <c r="C86" s="1">
        <v>1947</v>
      </c>
      <c r="D86" s="18" t="s">
        <v>66</v>
      </c>
      <c r="E86" s="4" t="s">
        <v>66</v>
      </c>
      <c r="F86" s="37" t="s">
        <v>66</v>
      </c>
      <c r="G86" s="18">
        <v>0</v>
      </c>
      <c r="H86" s="18">
        <v>0</v>
      </c>
      <c r="I86" s="18" t="s">
        <v>66</v>
      </c>
      <c r="J86" s="18" t="s">
        <v>66</v>
      </c>
      <c r="K86" s="18" t="s">
        <v>66</v>
      </c>
      <c r="L86" s="18"/>
      <c r="M86" s="18" t="s">
        <v>66</v>
      </c>
      <c r="N86" s="18" t="s">
        <v>66</v>
      </c>
      <c r="O86" s="18" t="s">
        <v>66</v>
      </c>
      <c r="P86" s="18" t="s">
        <v>66</v>
      </c>
      <c r="Q86" s="18">
        <v>0</v>
      </c>
      <c r="R86" s="18">
        <v>0</v>
      </c>
      <c r="S86" s="18">
        <v>0</v>
      </c>
      <c r="T86" s="18">
        <v>0</v>
      </c>
      <c r="U86" s="18">
        <v>732.95394154118708</v>
      </c>
      <c r="V86" s="18">
        <v>571.05206073752709</v>
      </c>
      <c r="W86" s="18">
        <v>0</v>
      </c>
      <c r="X86" s="18" t="s">
        <v>66</v>
      </c>
      <c r="Y86" s="18"/>
      <c r="Z86" s="18"/>
      <c r="AA86" s="18"/>
      <c r="AB86" s="18"/>
      <c r="AC86" s="18">
        <f>SUM(D86:AB86)</f>
        <v>1304.0060022787143</v>
      </c>
      <c r="AD86" s="28">
        <f>SUMIF(AF86:AR86,"&gt;0")</f>
        <v>1304.0060022787143</v>
      </c>
      <c r="AE86" s="21" t="str">
        <f t="shared" si="59"/>
        <v/>
      </c>
      <c r="AF86" s="15">
        <f t="shared" si="42"/>
        <v>732.95394154118708</v>
      </c>
      <c r="AG86" s="15">
        <f t="shared" si="43"/>
        <v>571.05206073752709</v>
      </c>
      <c r="AH86" s="15">
        <f t="shared" si="44"/>
        <v>0</v>
      </c>
      <c r="AI86" s="15">
        <f t="shared" si="45"/>
        <v>0</v>
      </c>
      <c r="AJ86" s="15">
        <f t="shared" si="46"/>
        <v>0</v>
      </c>
      <c r="AK86" s="15">
        <f t="shared" si="47"/>
        <v>0</v>
      </c>
      <c r="AL86" s="15">
        <f t="shared" si="48"/>
        <v>0</v>
      </c>
      <c r="AM86" s="15">
        <f t="shared" si="49"/>
        <v>0</v>
      </c>
      <c r="AN86" s="15">
        <f t="shared" si="50"/>
        <v>0</v>
      </c>
      <c r="AO86" s="15" t="e">
        <f t="shared" si="51"/>
        <v>#NUM!</v>
      </c>
      <c r="AP86" s="15" t="e">
        <f t="shared" si="52"/>
        <v>#NUM!</v>
      </c>
      <c r="AQ86" s="15" t="e">
        <f t="shared" si="53"/>
        <v>#NUM!</v>
      </c>
      <c r="AR86" s="15" t="e">
        <f t="shared" si="54"/>
        <v>#NUM!</v>
      </c>
      <c r="AS86" s="12" t="s">
        <v>45</v>
      </c>
      <c r="AT86" s="19" t="e">
        <f>VLOOKUP(B86,prot!A:I,9,FALSE)</f>
        <v>#N/A</v>
      </c>
      <c r="AU86" s="9" t="b">
        <f t="shared" si="55"/>
        <v>1</v>
      </c>
      <c r="AV86" s="8">
        <f t="shared" si="56"/>
        <v>0</v>
      </c>
      <c r="AW86" t="e">
        <f>ROUND(#REF!/#REF!*#REF!,0)</f>
        <v>#REF!</v>
      </c>
    </row>
    <row r="87" spans="1:49" ht="12.75" customHeight="1" x14ac:dyDescent="0.25">
      <c r="A87" s="6">
        <v>17</v>
      </c>
      <c r="B87" s="4" t="s">
        <v>75</v>
      </c>
      <c r="C87" s="52">
        <v>1944</v>
      </c>
      <c r="D87" s="18" t="s">
        <v>66</v>
      </c>
      <c r="E87" s="37" t="s">
        <v>66</v>
      </c>
      <c r="F87" s="37" t="s">
        <v>66</v>
      </c>
      <c r="G87" s="18">
        <v>0</v>
      </c>
      <c r="H87" s="18">
        <v>0</v>
      </c>
      <c r="I87" s="18" t="s">
        <v>66</v>
      </c>
      <c r="J87" s="18" t="s">
        <v>66</v>
      </c>
      <c r="K87" s="18" t="s">
        <v>66</v>
      </c>
      <c r="L87" s="18"/>
      <c r="M87" s="18" t="s">
        <v>66</v>
      </c>
      <c r="N87" s="18" t="s">
        <v>66</v>
      </c>
      <c r="O87" s="18" t="s">
        <v>66</v>
      </c>
      <c r="P87" s="18" t="s">
        <v>66</v>
      </c>
      <c r="Q87" s="18">
        <v>397.9543250829293</v>
      </c>
      <c r="R87" s="18">
        <v>549.37097753491196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 t="s">
        <v>66</v>
      </c>
      <c r="Y87" s="18"/>
      <c r="Z87" s="18"/>
      <c r="AA87" s="18"/>
      <c r="AB87" s="18"/>
      <c r="AC87" s="18">
        <f>SUM(D87:AB87)</f>
        <v>947.32530261784132</v>
      </c>
      <c r="AD87" s="28">
        <f>SUMIF(AF87:AR87,"&gt;0")</f>
        <v>947.32530261784132</v>
      </c>
      <c r="AE87" s="21" t="str">
        <f t="shared" si="59"/>
        <v/>
      </c>
      <c r="AF87" s="15">
        <f t="shared" si="42"/>
        <v>549.37097753491196</v>
      </c>
      <c r="AG87" s="15">
        <f t="shared" si="43"/>
        <v>397.9543250829293</v>
      </c>
      <c r="AH87" s="15">
        <f t="shared" si="44"/>
        <v>0</v>
      </c>
      <c r="AI87" s="15">
        <f t="shared" si="45"/>
        <v>0</v>
      </c>
      <c r="AJ87" s="15">
        <f t="shared" si="46"/>
        <v>0</v>
      </c>
      <c r="AK87" s="15">
        <f t="shared" si="47"/>
        <v>0</v>
      </c>
      <c r="AL87" s="15">
        <f t="shared" si="48"/>
        <v>0</v>
      </c>
      <c r="AM87" s="15">
        <f t="shared" si="49"/>
        <v>0</v>
      </c>
      <c r="AN87" s="15">
        <f t="shared" si="50"/>
        <v>0</v>
      </c>
      <c r="AO87" s="15" t="e">
        <f t="shared" si="51"/>
        <v>#NUM!</v>
      </c>
      <c r="AP87" s="15" t="e">
        <f t="shared" si="52"/>
        <v>#NUM!</v>
      </c>
      <c r="AQ87" s="15" t="e">
        <f t="shared" si="53"/>
        <v>#NUM!</v>
      </c>
      <c r="AR87" s="15" t="e">
        <f t="shared" si="54"/>
        <v>#NUM!</v>
      </c>
      <c r="AS87" s="12" t="s">
        <v>45</v>
      </c>
      <c r="AT87" s="19" t="e">
        <f>VLOOKUP(B87,prot!A:I,9,FALSE)</f>
        <v>#N/A</v>
      </c>
      <c r="AU87" s="9" t="b">
        <f t="shared" si="55"/>
        <v>1</v>
      </c>
      <c r="AV87" s="8">
        <f t="shared" si="56"/>
        <v>0</v>
      </c>
    </row>
    <row r="88" spans="1:49" ht="12.75" customHeight="1" x14ac:dyDescent="0.25">
      <c r="A88" s="6">
        <v>18</v>
      </c>
      <c r="B88" s="63" t="s">
        <v>121</v>
      </c>
      <c r="C88" s="54">
        <v>1937</v>
      </c>
      <c r="D88" s="18" t="s">
        <v>66</v>
      </c>
      <c r="E88" s="37" t="s">
        <v>66</v>
      </c>
      <c r="F88" s="37" t="s">
        <v>66</v>
      </c>
      <c r="G88" s="18">
        <v>0</v>
      </c>
      <c r="H88" s="18">
        <v>0</v>
      </c>
      <c r="I88" s="18" t="s">
        <v>66</v>
      </c>
      <c r="J88" s="18">
        <v>809.47129909365572</v>
      </c>
      <c r="K88" s="18" t="s">
        <v>66</v>
      </c>
      <c r="L88" s="18"/>
      <c r="M88" s="18" t="s">
        <v>66</v>
      </c>
      <c r="N88" s="18" t="s">
        <v>66</v>
      </c>
      <c r="O88" s="18" t="s">
        <v>66</v>
      </c>
      <c r="P88" s="18" t="s">
        <v>66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 t="s">
        <v>66</v>
      </c>
      <c r="Y88" s="18"/>
      <c r="Z88" s="18"/>
      <c r="AA88" s="18"/>
      <c r="AB88" s="18"/>
      <c r="AC88" s="18">
        <f>SUM(D88:AB88)</f>
        <v>809.47129909365572</v>
      </c>
      <c r="AD88" s="28">
        <f>SUMIF(AF88:AR88,"&gt;0")</f>
        <v>809.47129909365572</v>
      </c>
      <c r="AE88" s="21" t="str">
        <f t="shared" si="59"/>
        <v/>
      </c>
      <c r="AF88" s="15">
        <f t="shared" si="42"/>
        <v>809.47129909365572</v>
      </c>
      <c r="AG88" s="15">
        <f t="shared" si="43"/>
        <v>0</v>
      </c>
      <c r="AH88" s="15">
        <f t="shared" si="44"/>
        <v>0</v>
      </c>
      <c r="AI88" s="15">
        <f t="shared" si="45"/>
        <v>0</v>
      </c>
      <c r="AJ88" s="15">
        <f t="shared" si="46"/>
        <v>0</v>
      </c>
      <c r="AK88" s="15">
        <f t="shared" si="47"/>
        <v>0</v>
      </c>
      <c r="AL88" s="15">
        <f t="shared" si="48"/>
        <v>0</v>
      </c>
      <c r="AM88" s="15">
        <f t="shared" si="49"/>
        <v>0</v>
      </c>
      <c r="AN88" s="15">
        <f t="shared" si="50"/>
        <v>0</v>
      </c>
      <c r="AO88" s="15">
        <f t="shared" si="51"/>
        <v>0</v>
      </c>
      <c r="AP88" s="15" t="e">
        <f t="shared" si="52"/>
        <v>#NUM!</v>
      </c>
      <c r="AQ88" s="15" t="e">
        <f t="shared" si="53"/>
        <v>#NUM!</v>
      </c>
      <c r="AR88" s="15" t="e">
        <f t="shared" si="54"/>
        <v>#NUM!</v>
      </c>
      <c r="AS88" s="12" t="s">
        <v>45</v>
      </c>
      <c r="AT88" s="19" t="e">
        <f>VLOOKUP(B88,prot!A:I,9,FALSE)</f>
        <v>#N/A</v>
      </c>
      <c r="AU88" s="9" t="b">
        <f t="shared" si="55"/>
        <v>1</v>
      </c>
      <c r="AV88" s="8">
        <f t="shared" si="56"/>
        <v>0</v>
      </c>
    </row>
    <row r="89" spans="1:49" ht="12.75" customHeight="1" x14ac:dyDescent="0.25">
      <c r="A89" s="6">
        <v>19</v>
      </c>
      <c r="B89" t="s">
        <v>170</v>
      </c>
      <c r="C89">
        <v>1942</v>
      </c>
      <c r="D89" s="18" t="s">
        <v>66</v>
      </c>
      <c r="E89" s="37" t="s">
        <v>66</v>
      </c>
      <c r="F89" s="37" t="s">
        <v>66</v>
      </c>
      <c r="G89" s="18">
        <v>0</v>
      </c>
      <c r="H89" s="18">
        <v>0</v>
      </c>
      <c r="I89" s="18" t="s">
        <v>66</v>
      </c>
      <c r="J89" s="18" t="s">
        <v>66</v>
      </c>
      <c r="K89" s="18" t="s">
        <v>66</v>
      </c>
      <c r="L89" s="18"/>
      <c r="M89" s="18" t="s">
        <v>66</v>
      </c>
      <c r="N89" s="18" t="s">
        <v>66</v>
      </c>
      <c r="O89" s="18" t="s">
        <v>66</v>
      </c>
      <c r="P89" s="18" t="s">
        <v>66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677.91471638238784</v>
      </c>
      <c r="W89" s="18">
        <v>0</v>
      </c>
      <c r="X89" s="18" t="s">
        <v>66</v>
      </c>
      <c r="Y89" s="18"/>
      <c r="Z89" s="18"/>
      <c r="AA89" s="18"/>
      <c r="AB89" s="18"/>
      <c r="AC89" s="18">
        <f>SUM(D89:AB89)</f>
        <v>677.91471638238784</v>
      </c>
      <c r="AD89" s="28">
        <f>SUMIF(AF89:AR89,"&gt;0")</f>
        <v>677.91471638238784</v>
      </c>
      <c r="AE89" s="21" t="str">
        <f t="shared" si="59"/>
        <v/>
      </c>
      <c r="AF89" s="15">
        <f t="shared" si="42"/>
        <v>677.91471638238784</v>
      </c>
      <c r="AG89" s="15">
        <f t="shared" si="43"/>
        <v>0</v>
      </c>
      <c r="AH89" s="15">
        <f t="shared" si="44"/>
        <v>0</v>
      </c>
      <c r="AI89" s="15">
        <f t="shared" si="45"/>
        <v>0</v>
      </c>
      <c r="AJ89" s="15">
        <f t="shared" si="46"/>
        <v>0</v>
      </c>
      <c r="AK89" s="15">
        <f t="shared" si="47"/>
        <v>0</v>
      </c>
      <c r="AL89" s="15">
        <f t="shared" si="48"/>
        <v>0</v>
      </c>
      <c r="AM89" s="15">
        <f t="shared" si="49"/>
        <v>0</v>
      </c>
      <c r="AN89" s="15">
        <f t="shared" si="50"/>
        <v>0</v>
      </c>
      <c r="AO89" s="15" t="e">
        <f t="shared" si="51"/>
        <v>#NUM!</v>
      </c>
      <c r="AP89" s="15" t="e">
        <f t="shared" si="52"/>
        <v>#NUM!</v>
      </c>
      <c r="AQ89" s="15" t="e">
        <f t="shared" si="53"/>
        <v>#NUM!</v>
      </c>
      <c r="AR89" s="15" t="e">
        <f t="shared" si="54"/>
        <v>#NUM!</v>
      </c>
      <c r="AS89" s="12" t="s">
        <v>45</v>
      </c>
      <c r="AT89" s="19" t="e">
        <f>VLOOKUP(B89,prot!A:I,9,FALSE)</f>
        <v>#N/A</v>
      </c>
      <c r="AU89" s="9" t="b">
        <f t="shared" si="55"/>
        <v>1</v>
      </c>
      <c r="AV89" s="8">
        <f t="shared" si="56"/>
        <v>0</v>
      </c>
    </row>
    <row r="90" spans="1:49" ht="12.75" customHeight="1" x14ac:dyDescent="0.25">
      <c r="A90" s="6">
        <v>20</v>
      </c>
      <c r="B90" s="63" t="s">
        <v>30</v>
      </c>
      <c r="C90" s="54">
        <v>1946</v>
      </c>
      <c r="D90" s="18" t="s">
        <v>66</v>
      </c>
      <c r="E90" s="37" t="s">
        <v>66</v>
      </c>
      <c r="F90" s="37" t="s">
        <v>66</v>
      </c>
      <c r="G90" s="18">
        <v>0</v>
      </c>
      <c r="H90" s="18">
        <v>0</v>
      </c>
      <c r="I90" s="18" t="s">
        <v>66</v>
      </c>
      <c r="J90" s="18" t="s">
        <v>66</v>
      </c>
      <c r="K90" s="18" t="s">
        <v>66</v>
      </c>
      <c r="L90" s="18"/>
      <c r="M90" s="18" t="s">
        <v>66</v>
      </c>
      <c r="N90" s="18" t="s">
        <v>66</v>
      </c>
      <c r="O90" s="18">
        <v>604.5443128812343</v>
      </c>
      <c r="P90" s="18" t="s">
        <v>66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 t="s">
        <v>66</v>
      </c>
      <c r="Y90" s="18"/>
      <c r="Z90" s="18"/>
      <c r="AA90" s="18"/>
      <c r="AB90" s="18"/>
      <c r="AC90" s="18">
        <f>SUM(D90:AB90)</f>
        <v>604.5443128812343</v>
      </c>
      <c r="AD90" s="28">
        <f>SUMIF(AF90:AR90,"&gt;0")</f>
        <v>604.5443128812343</v>
      </c>
      <c r="AE90" s="21" t="str">
        <f t="shared" si="59"/>
        <v/>
      </c>
      <c r="AF90" s="15">
        <f t="shared" si="42"/>
        <v>604.5443128812343</v>
      </c>
      <c r="AG90" s="15">
        <f t="shared" si="43"/>
        <v>0</v>
      </c>
      <c r="AH90" s="15">
        <f t="shared" si="44"/>
        <v>0</v>
      </c>
      <c r="AI90" s="15">
        <f t="shared" si="45"/>
        <v>0</v>
      </c>
      <c r="AJ90" s="15">
        <f t="shared" si="46"/>
        <v>0</v>
      </c>
      <c r="AK90" s="15">
        <f t="shared" si="47"/>
        <v>0</v>
      </c>
      <c r="AL90" s="15">
        <f t="shared" si="48"/>
        <v>0</v>
      </c>
      <c r="AM90" s="15">
        <f t="shared" si="49"/>
        <v>0</v>
      </c>
      <c r="AN90" s="15">
        <f t="shared" si="50"/>
        <v>0</v>
      </c>
      <c r="AO90" s="15">
        <f t="shared" si="51"/>
        <v>0</v>
      </c>
      <c r="AP90" s="15" t="e">
        <f t="shared" si="52"/>
        <v>#NUM!</v>
      </c>
      <c r="AQ90" s="15" t="e">
        <f t="shared" si="53"/>
        <v>#NUM!</v>
      </c>
      <c r="AR90" s="15" t="e">
        <f t="shared" si="54"/>
        <v>#NUM!</v>
      </c>
      <c r="AS90" s="12" t="s">
        <v>45</v>
      </c>
      <c r="AT90" s="19" t="e">
        <f>VLOOKUP(B90,prot!A:I,9,FALSE)</f>
        <v>#N/A</v>
      </c>
      <c r="AU90" s="9" t="b">
        <f t="shared" si="55"/>
        <v>1</v>
      </c>
      <c r="AV90" s="8">
        <f t="shared" si="56"/>
        <v>0</v>
      </c>
    </row>
    <row r="91" spans="1:49" ht="12.75" customHeight="1" x14ac:dyDescent="0.25">
      <c r="A91" s="6">
        <v>21</v>
      </c>
      <c r="B91" s="63" t="s">
        <v>123</v>
      </c>
      <c r="C91" s="54">
        <v>1946</v>
      </c>
      <c r="D91" s="18" t="s">
        <v>66</v>
      </c>
      <c r="E91" s="37" t="s">
        <v>66</v>
      </c>
      <c r="F91" s="37" t="s">
        <v>66</v>
      </c>
      <c r="G91" s="18">
        <v>0</v>
      </c>
      <c r="H91" s="18">
        <v>0</v>
      </c>
      <c r="I91" s="18" t="s">
        <v>66</v>
      </c>
      <c r="J91" s="18" t="s">
        <v>66</v>
      </c>
      <c r="K91" s="18" t="s">
        <v>66</v>
      </c>
      <c r="L91" s="18"/>
      <c r="M91" s="18" t="s">
        <v>66</v>
      </c>
      <c r="N91" s="18" t="s">
        <v>66</v>
      </c>
      <c r="O91" s="18" t="s">
        <v>66</v>
      </c>
      <c r="P91" s="18" t="s">
        <v>66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577.70929394812686</v>
      </c>
      <c r="W91" s="18">
        <v>0</v>
      </c>
      <c r="X91" s="18" t="s">
        <v>66</v>
      </c>
      <c r="Y91" s="18"/>
      <c r="Z91" s="18"/>
      <c r="AA91" s="18"/>
      <c r="AB91" s="18"/>
      <c r="AC91" s="18">
        <f>SUM(D91:AB91)</f>
        <v>577.70929394812686</v>
      </c>
      <c r="AD91" s="28">
        <f>SUMIF(AF91:AR91,"&gt;0")</f>
        <v>577.70929394812686</v>
      </c>
      <c r="AE91" s="21" t="str">
        <f t="shared" si="59"/>
        <v/>
      </c>
      <c r="AF91" s="15">
        <f t="shared" si="42"/>
        <v>577.70929394812686</v>
      </c>
      <c r="AG91" s="15">
        <f t="shared" si="43"/>
        <v>0</v>
      </c>
      <c r="AH91" s="15">
        <f t="shared" si="44"/>
        <v>0</v>
      </c>
      <c r="AI91" s="15">
        <f t="shared" si="45"/>
        <v>0</v>
      </c>
      <c r="AJ91" s="15">
        <f t="shared" si="46"/>
        <v>0</v>
      </c>
      <c r="AK91" s="15">
        <f t="shared" si="47"/>
        <v>0</v>
      </c>
      <c r="AL91" s="15">
        <f t="shared" si="48"/>
        <v>0</v>
      </c>
      <c r="AM91" s="15">
        <f t="shared" si="49"/>
        <v>0</v>
      </c>
      <c r="AN91" s="15">
        <f t="shared" si="50"/>
        <v>0</v>
      </c>
      <c r="AO91" s="15" t="e">
        <f t="shared" si="51"/>
        <v>#NUM!</v>
      </c>
      <c r="AP91" s="15" t="e">
        <f t="shared" si="52"/>
        <v>#NUM!</v>
      </c>
      <c r="AQ91" s="15" t="e">
        <f t="shared" si="53"/>
        <v>#NUM!</v>
      </c>
      <c r="AR91" s="15" t="e">
        <f t="shared" si="54"/>
        <v>#NUM!</v>
      </c>
      <c r="AS91" s="12" t="s">
        <v>45</v>
      </c>
      <c r="AT91" s="19" t="e">
        <f>VLOOKUP(B91,prot!A:I,9,FALSE)</f>
        <v>#N/A</v>
      </c>
      <c r="AU91" s="9" t="b">
        <f t="shared" si="55"/>
        <v>1</v>
      </c>
      <c r="AV91" s="8">
        <f t="shared" si="56"/>
        <v>0</v>
      </c>
    </row>
    <row r="92" spans="1:49" ht="12.75" customHeight="1" x14ac:dyDescent="0.25">
      <c r="A92" s="6">
        <v>22</v>
      </c>
      <c r="B92" s="1" t="s">
        <v>172</v>
      </c>
      <c r="C92" s="1">
        <v>1949</v>
      </c>
      <c r="D92" s="18" t="s">
        <v>66</v>
      </c>
      <c r="E92" s="37" t="s">
        <v>66</v>
      </c>
      <c r="F92" s="37" t="s">
        <v>66</v>
      </c>
      <c r="G92" s="18">
        <v>0</v>
      </c>
      <c r="H92" s="18">
        <v>0</v>
      </c>
      <c r="I92" s="18" t="s">
        <v>66</v>
      </c>
      <c r="J92" s="18" t="s">
        <v>66</v>
      </c>
      <c r="K92" s="18" t="s">
        <v>66</v>
      </c>
      <c r="L92" s="18"/>
      <c r="M92" s="18" t="s">
        <v>66</v>
      </c>
      <c r="N92" s="18" t="s">
        <v>66</v>
      </c>
      <c r="O92" s="18" t="s">
        <v>66</v>
      </c>
      <c r="P92" s="18" t="s">
        <v>66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518.63654822335025</v>
      </c>
      <c r="W92" s="18">
        <v>0</v>
      </c>
      <c r="X92" s="18" t="s">
        <v>66</v>
      </c>
      <c r="Y92" s="18"/>
      <c r="Z92" s="18"/>
      <c r="AA92" s="18"/>
      <c r="AB92" s="18"/>
      <c r="AC92" s="18">
        <f>SUM(D92:AB92)</f>
        <v>518.63654822335025</v>
      </c>
      <c r="AD92" s="28">
        <f>SUMIF(AF92:AR92,"&gt;0")</f>
        <v>518.63654822335025</v>
      </c>
      <c r="AE92" s="21" t="str">
        <f t="shared" si="59"/>
        <v/>
      </c>
      <c r="AF92" s="15">
        <f t="shared" si="42"/>
        <v>518.63654822335025</v>
      </c>
      <c r="AG92" s="15">
        <f t="shared" si="43"/>
        <v>0</v>
      </c>
      <c r="AH92" s="15">
        <f t="shared" si="44"/>
        <v>0</v>
      </c>
      <c r="AI92" s="15">
        <f t="shared" si="45"/>
        <v>0</v>
      </c>
      <c r="AJ92" s="15">
        <f t="shared" si="46"/>
        <v>0</v>
      </c>
      <c r="AK92" s="15">
        <f t="shared" si="47"/>
        <v>0</v>
      </c>
      <c r="AL92" s="15">
        <f t="shared" si="48"/>
        <v>0</v>
      </c>
      <c r="AM92" s="15">
        <f t="shared" si="49"/>
        <v>0</v>
      </c>
      <c r="AN92" s="15">
        <f t="shared" si="50"/>
        <v>0</v>
      </c>
      <c r="AO92" s="15" t="e">
        <f t="shared" si="51"/>
        <v>#NUM!</v>
      </c>
      <c r="AP92" s="15" t="e">
        <f t="shared" si="52"/>
        <v>#NUM!</v>
      </c>
      <c r="AQ92" s="15" t="e">
        <f t="shared" si="53"/>
        <v>#NUM!</v>
      </c>
      <c r="AR92" s="15" t="e">
        <f t="shared" si="54"/>
        <v>#NUM!</v>
      </c>
      <c r="AS92" s="12" t="s">
        <v>45</v>
      </c>
      <c r="AT92" s="19" t="e">
        <f>VLOOKUP(B92,prot!A:I,9,FALSE)</f>
        <v>#N/A</v>
      </c>
      <c r="AU92" s="9" t="b">
        <f t="shared" si="55"/>
        <v>1</v>
      </c>
      <c r="AV92" s="8">
        <f t="shared" si="56"/>
        <v>0</v>
      </c>
    </row>
    <row r="93" spans="1:49" ht="12.75" customHeight="1" x14ac:dyDescent="0.25">
      <c r="A93" s="6"/>
      <c r="B93" s="69" t="s">
        <v>7</v>
      </c>
      <c r="C93" s="70"/>
      <c r="D93" s="18" t="s">
        <v>66</v>
      </c>
      <c r="E93" s="37" t="s">
        <v>66</v>
      </c>
      <c r="F93" s="37" t="s">
        <v>66</v>
      </c>
      <c r="G93" s="18">
        <v>0</v>
      </c>
      <c r="H93" s="18">
        <v>0</v>
      </c>
      <c r="I93" s="18" t="s">
        <v>66</v>
      </c>
      <c r="J93" s="18" t="s">
        <v>66</v>
      </c>
      <c r="K93" s="18" t="s">
        <v>66</v>
      </c>
      <c r="L93" s="18"/>
      <c r="M93" s="18" t="s">
        <v>66</v>
      </c>
      <c r="N93" s="18" t="s">
        <v>66</v>
      </c>
      <c r="O93" s="18" t="s">
        <v>66</v>
      </c>
      <c r="P93" s="18" t="s">
        <v>66</v>
      </c>
      <c r="Q93" s="18">
        <v>0</v>
      </c>
      <c r="R93" s="18">
        <v>0</v>
      </c>
      <c r="S93" s="18">
        <v>0</v>
      </c>
      <c r="T93" s="18">
        <v>0</v>
      </c>
      <c r="U93" s="18">
        <v>0</v>
      </c>
      <c r="V93" s="18">
        <v>0</v>
      </c>
      <c r="W93" s="18">
        <v>0</v>
      </c>
      <c r="X93" s="18" t="s">
        <v>66</v>
      </c>
      <c r="Y93" s="18"/>
      <c r="Z93" s="18"/>
      <c r="AA93" s="18"/>
      <c r="AB93" s="18"/>
      <c r="AC93" s="18">
        <f t="shared" si="57"/>
        <v>0</v>
      </c>
      <c r="AD93" s="28">
        <f t="shared" si="58"/>
        <v>0</v>
      </c>
      <c r="AE93" s="21" t="str">
        <f t="shared" si="59"/>
        <v/>
      </c>
      <c r="AF93" s="15">
        <f t="shared" si="42"/>
        <v>0</v>
      </c>
      <c r="AG93" s="15">
        <f t="shared" si="43"/>
        <v>0</v>
      </c>
      <c r="AH93" s="15">
        <f t="shared" si="44"/>
        <v>0</v>
      </c>
      <c r="AI93" s="15">
        <f t="shared" si="45"/>
        <v>0</v>
      </c>
      <c r="AJ93" s="15">
        <f t="shared" si="46"/>
        <v>0</v>
      </c>
      <c r="AK93" s="15">
        <f t="shared" si="47"/>
        <v>0</v>
      </c>
      <c r="AL93" s="15">
        <f t="shared" si="48"/>
        <v>0</v>
      </c>
      <c r="AM93" s="15">
        <f t="shared" si="49"/>
        <v>0</v>
      </c>
      <c r="AN93" s="15">
        <f t="shared" si="50"/>
        <v>0</v>
      </c>
      <c r="AO93" s="15" t="e">
        <f t="shared" si="51"/>
        <v>#NUM!</v>
      </c>
      <c r="AP93" s="15" t="e">
        <f t="shared" si="52"/>
        <v>#NUM!</v>
      </c>
      <c r="AQ93" s="15" t="e">
        <f t="shared" si="53"/>
        <v>#NUM!</v>
      </c>
      <c r="AR93" s="15" t="e">
        <f t="shared" si="54"/>
        <v>#NUM!</v>
      </c>
      <c r="AS93" s="12" t="s">
        <v>45</v>
      </c>
      <c r="AT93" s="19" t="e">
        <f>VLOOKUP(B93,prot!A:I,9,FALSE)</f>
        <v>#N/A</v>
      </c>
      <c r="AU93" s="9" t="b">
        <f t="shared" si="55"/>
        <v>1</v>
      </c>
      <c r="AV93" s="8">
        <f t="shared" si="56"/>
        <v>0</v>
      </c>
    </row>
    <row r="94" spans="1:49" ht="12.75" customHeight="1" x14ac:dyDescent="0.25">
      <c r="A94" s="3">
        <v>1</v>
      </c>
      <c r="B94" s="1" t="s">
        <v>100</v>
      </c>
      <c r="C94" s="53">
        <v>1975</v>
      </c>
      <c r="D94" s="18" t="s">
        <v>66</v>
      </c>
      <c r="E94" s="37" t="s">
        <v>66</v>
      </c>
      <c r="F94" s="37" t="s">
        <v>66</v>
      </c>
      <c r="G94" s="18">
        <v>0</v>
      </c>
      <c r="H94" s="18">
        <v>0</v>
      </c>
      <c r="I94" s="18">
        <v>1044.5092374874034</v>
      </c>
      <c r="J94" s="18">
        <v>1074.0512820512822</v>
      </c>
      <c r="K94" s="18">
        <v>949.64938271604944</v>
      </c>
      <c r="L94" s="18"/>
      <c r="M94" s="18">
        <v>1031.2452830188681</v>
      </c>
      <c r="N94" s="18">
        <v>1061.4634146341466</v>
      </c>
      <c r="O94" s="18">
        <v>1055.5620723362661</v>
      </c>
      <c r="P94" s="18">
        <v>1088</v>
      </c>
      <c r="Q94" s="18">
        <v>978.02816901408448</v>
      </c>
      <c r="R94" s="18">
        <v>921.35211267605655</v>
      </c>
      <c r="S94" s="18">
        <v>1031.7369863013701</v>
      </c>
      <c r="T94" s="18">
        <v>0</v>
      </c>
      <c r="U94" s="18">
        <v>1088</v>
      </c>
      <c r="V94" s="18">
        <v>966.93641618497111</v>
      </c>
      <c r="W94" s="18">
        <v>987.97748592870562</v>
      </c>
      <c r="X94" s="18" t="s">
        <v>66</v>
      </c>
      <c r="Y94" s="18"/>
      <c r="Z94" s="18"/>
      <c r="AA94" s="18"/>
      <c r="AB94" s="18"/>
      <c r="AC94" s="18">
        <f>SUM(D94:AB94)</f>
        <v>13278.511842349206</v>
      </c>
      <c r="AD94" s="28">
        <f>SUMIF(AF94:AR94,"&gt;0")</f>
        <v>13278.511842349206</v>
      </c>
      <c r="AE94" s="21" t="str">
        <f t="shared" si="59"/>
        <v/>
      </c>
      <c r="AF94" s="15">
        <f t="shared" si="42"/>
        <v>1088</v>
      </c>
      <c r="AG94" s="15">
        <f t="shared" si="43"/>
        <v>1088</v>
      </c>
      <c r="AH94" s="15">
        <f t="shared" si="44"/>
        <v>1074.0512820512822</v>
      </c>
      <c r="AI94" s="15">
        <f t="shared" si="45"/>
        <v>1061.4634146341466</v>
      </c>
      <c r="AJ94" s="15">
        <f t="shared" si="46"/>
        <v>1055.5620723362661</v>
      </c>
      <c r="AK94" s="15">
        <f t="shared" si="47"/>
        <v>1044.5092374874034</v>
      </c>
      <c r="AL94" s="15">
        <f t="shared" si="48"/>
        <v>1031.7369863013701</v>
      </c>
      <c r="AM94" s="15">
        <f t="shared" si="49"/>
        <v>1031.2452830188681</v>
      </c>
      <c r="AN94" s="15">
        <f t="shared" si="50"/>
        <v>987.97748592870562</v>
      </c>
      <c r="AO94" s="15">
        <f t="shared" si="51"/>
        <v>978.02816901408448</v>
      </c>
      <c r="AP94" s="15">
        <f t="shared" si="52"/>
        <v>966.93641618497111</v>
      </c>
      <c r="AQ94" s="15">
        <f t="shared" si="53"/>
        <v>949.64938271604944</v>
      </c>
      <c r="AR94" s="15">
        <f t="shared" si="54"/>
        <v>921.35211267605655</v>
      </c>
      <c r="AS94" s="12" t="s">
        <v>45</v>
      </c>
      <c r="AT94" s="19" t="e">
        <f>VLOOKUP(B94,prot!A:I,9,FALSE)</f>
        <v>#N/A</v>
      </c>
      <c r="AU94" s="9" t="b">
        <f t="shared" si="55"/>
        <v>1</v>
      </c>
      <c r="AV94" s="8">
        <f t="shared" si="56"/>
        <v>0</v>
      </c>
    </row>
    <row r="95" spans="1:49" ht="12.75" customHeight="1" x14ac:dyDescent="0.25">
      <c r="A95" s="3">
        <v>2</v>
      </c>
      <c r="B95" s="4" t="s">
        <v>52</v>
      </c>
      <c r="C95" s="52">
        <v>1978</v>
      </c>
      <c r="D95" s="18" t="s">
        <v>66</v>
      </c>
      <c r="E95" s="37" t="s">
        <v>66</v>
      </c>
      <c r="F95" s="37" t="s">
        <v>66</v>
      </c>
      <c r="G95" s="18">
        <v>0</v>
      </c>
      <c r="H95" s="18">
        <v>0</v>
      </c>
      <c r="I95" s="18">
        <v>985.35772094528966</v>
      </c>
      <c r="J95" s="18">
        <v>1065</v>
      </c>
      <c r="K95" s="18">
        <v>1065</v>
      </c>
      <c r="L95" s="18"/>
      <c r="M95" s="18" t="s">
        <v>66</v>
      </c>
      <c r="N95" s="18" t="s">
        <v>66</v>
      </c>
      <c r="O95" s="18">
        <v>964.42746350364962</v>
      </c>
      <c r="P95" s="18">
        <v>999.12371134020634</v>
      </c>
      <c r="Q95" s="18">
        <v>904.63856993736931</v>
      </c>
      <c r="R95" s="18">
        <v>1065</v>
      </c>
      <c r="S95" s="18">
        <v>1065</v>
      </c>
      <c r="T95" s="18">
        <v>943.08080808080797</v>
      </c>
      <c r="U95" s="18">
        <v>1030.3279883381924</v>
      </c>
      <c r="V95" s="18">
        <v>1065</v>
      </c>
      <c r="W95" s="18">
        <v>1021.1172741679873</v>
      </c>
      <c r="X95" s="18">
        <v>854.05894617134197</v>
      </c>
      <c r="Y95" s="18"/>
      <c r="Z95" s="18"/>
      <c r="AA95" s="18"/>
      <c r="AB95" s="18"/>
      <c r="AC95" s="18">
        <f>SUM(D95:AB95)</f>
        <v>13027.132482484845</v>
      </c>
      <c r="AD95" s="28">
        <f>SUMIF(AF95:AR95,"&gt;0")</f>
        <v>13027.132482484845</v>
      </c>
      <c r="AE95" s="21" t="str">
        <f t="shared" si="59"/>
        <v/>
      </c>
      <c r="AF95" s="15">
        <f t="shared" si="42"/>
        <v>1065</v>
      </c>
      <c r="AG95" s="15">
        <f t="shared" si="43"/>
        <v>1065</v>
      </c>
      <c r="AH95" s="15">
        <f t="shared" si="44"/>
        <v>1065</v>
      </c>
      <c r="AI95" s="15">
        <f t="shared" si="45"/>
        <v>1065</v>
      </c>
      <c r="AJ95" s="15">
        <f t="shared" si="46"/>
        <v>1065</v>
      </c>
      <c r="AK95" s="15">
        <f t="shared" si="47"/>
        <v>1030.3279883381924</v>
      </c>
      <c r="AL95" s="15">
        <f t="shared" si="48"/>
        <v>1021.1172741679873</v>
      </c>
      <c r="AM95" s="15">
        <f t="shared" si="49"/>
        <v>999.12371134020634</v>
      </c>
      <c r="AN95" s="15">
        <f t="shared" si="50"/>
        <v>985.35772094528966</v>
      </c>
      <c r="AO95" s="15">
        <f t="shared" si="51"/>
        <v>964.42746350364962</v>
      </c>
      <c r="AP95" s="15">
        <f t="shared" si="52"/>
        <v>943.08080808080797</v>
      </c>
      <c r="AQ95" s="15">
        <f t="shared" si="53"/>
        <v>904.63856993736931</v>
      </c>
      <c r="AR95" s="15">
        <f t="shared" si="54"/>
        <v>854.05894617134197</v>
      </c>
      <c r="AS95" s="12" t="s">
        <v>45</v>
      </c>
      <c r="AT95" s="19" t="e">
        <f>VLOOKUP(B95,prot!A:I,9,FALSE)</f>
        <v>#N/A</v>
      </c>
      <c r="AU95" s="9" t="b">
        <f t="shared" si="55"/>
        <v>1</v>
      </c>
      <c r="AV95" s="8">
        <f t="shared" si="56"/>
        <v>0</v>
      </c>
    </row>
    <row r="96" spans="1:49" ht="12.75" customHeight="1" x14ac:dyDescent="0.25">
      <c r="A96" s="3">
        <v>3</v>
      </c>
      <c r="B96" s="1" t="s">
        <v>47</v>
      </c>
      <c r="C96" s="53">
        <v>1979</v>
      </c>
      <c r="D96" s="18" t="s">
        <v>66</v>
      </c>
      <c r="E96" s="37">
        <v>1058</v>
      </c>
      <c r="F96" s="37">
        <v>1058</v>
      </c>
      <c r="G96" s="18">
        <v>1058</v>
      </c>
      <c r="H96" s="18">
        <v>1058</v>
      </c>
      <c r="I96" s="18" t="s">
        <v>66</v>
      </c>
      <c r="J96" s="18" t="s">
        <v>66</v>
      </c>
      <c r="K96" s="18" t="s">
        <v>66</v>
      </c>
      <c r="L96" s="18"/>
      <c r="M96" s="18">
        <v>1058</v>
      </c>
      <c r="N96" s="18">
        <v>1058</v>
      </c>
      <c r="O96" s="18" t="s">
        <v>66</v>
      </c>
      <c r="P96" s="18" t="s">
        <v>66</v>
      </c>
      <c r="Q96" s="18">
        <v>1058</v>
      </c>
      <c r="R96" s="18">
        <v>1026.5214321734748</v>
      </c>
      <c r="S96" s="18">
        <v>0</v>
      </c>
      <c r="T96" s="18">
        <v>1058</v>
      </c>
      <c r="U96" s="18">
        <v>0</v>
      </c>
      <c r="V96" s="18">
        <v>0</v>
      </c>
      <c r="W96" s="18">
        <v>1058</v>
      </c>
      <c r="X96" s="18">
        <v>1058</v>
      </c>
      <c r="Y96" s="18"/>
      <c r="Z96" s="18"/>
      <c r="AA96" s="18"/>
      <c r="AB96" s="18"/>
      <c r="AC96" s="18">
        <f>SUM(D96:AB96)</f>
        <v>11606.521432173475</v>
      </c>
      <c r="AD96" s="28">
        <f>SUMIF(AF96:AR96,"&gt;0")</f>
        <v>11606.521432173475</v>
      </c>
      <c r="AE96" s="21" t="str">
        <f t="shared" si="59"/>
        <v/>
      </c>
      <c r="AF96" s="15">
        <f t="shared" si="42"/>
        <v>1058</v>
      </c>
      <c r="AG96" s="15">
        <f t="shared" si="43"/>
        <v>1058</v>
      </c>
      <c r="AH96" s="15">
        <f t="shared" si="44"/>
        <v>1058</v>
      </c>
      <c r="AI96" s="15">
        <f t="shared" si="45"/>
        <v>1058</v>
      </c>
      <c r="AJ96" s="15">
        <f t="shared" si="46"/>
        <v>1058</v>
      </c>
      <c r="AK96" s="15">
        <f t="shared" si="47"/>
        <v>1058</v>
      </c>
      <c r="AL96" s="15">
        <f t="shared" si="48"/>
        <v>1058</v>
      </c>
      <c r="AM96" s="15">
        <f t="shared" si="49"/>
        <v>1058</v>
      </c>
      <c r="AN96" s="15">
        <f t="shared" si="50"/>
        <v>1058</v>
      </c>
      <c r="AO96" s="15">
        <f t="shared" si="51"/>
        <v>1058</v>
      </c>
      <c r="AP96" s="15">
        <f t="shared" si="52"/>
        <v>1026.5214321734748</v>
      </c>
      <c r="AQ96" s="15">
        <f t="shared" si="53"/>
        <v>0</v>
      </c>
      <c r="AR96" s="15">
        <f t="shared" si="54"/>
        <v>0</v>
      </c>
      <c r="AS96" s="12" t="s">
        <v>45</v>
      </c>
      <c r="AT96" s="19" t="e">
        <f>VLOOKUP(B96,prot!A:I,9,FALSE)</f>
        <v>#N/A</v>
      </c>
      <c r="AU96" s="9" t="b">
        <f t="shared" si="55"/>
        <v>1</v>
      </c>
      <c r="AV96" s="8">
        <f t="shared" si="56"/>
        <v>0</v>
      </c>
    </row>
    <row r="97" spans="1:48" ht="12.75" customHeight="1" x14ac:dyDescent="0.25">
      <c r="A97" s="3">
        <v>4</v>
      </c>
      <c r="B97" s="4" t="s">
        <v>73</v>
      </c>
      <c r="C97" s="52">
        <v>1974</v>
      </c>
      <c r="D97" s="18" t="s">
        <v>66</v>
      </c>
      <c r="E97" s="37" t="s">
        <v>66</v>
      </c>
      <c r="F97" s="37" t="s">
        <v>66</v>
      </c>
      <c r="G97" s="18">
        <v>0</v>
      </c>
      <c r="H97" s="18">
        <v>671.36909674461265</v>
      </c>
      <c r="I97" s="18">
        <v>813.17964693665624</v>
      </c>
      <c r="J97" s="18">
        <v>823.14537854156981</v>
      </c>
      <c r="K97" s="18">
        <v>632.41950622321974</v>
      </c>
      <c r="L97" s="18"/>
      <c r="M97" s="18">
        <v>818.4062955406589</v>
      </c>
      <c r="N97" s="18">
        <v>758.32898172323758</v>
      </c>
      <c r="O97" s="18">
        <v>785.54251669976543</v>
      </c>
      <c r="P97" s="18">
        <v>477.34009009009014</v>
      </c>
      <c r="Q97" s="18">
        <v>689.76798143851511</v>
      </c>
      <c r="R97" s="18">
        <v>618.56966852449398</v>
      </c>
      <c r="S97" s="18">
        <v>699.42936160405611</v>
      </c>
      <c r="T97" s="18">
        <v>0</v>
      </c>
      <c r="U97" s="18">
        <v>724.48074369189908</v>
      </c>
      <c r="V97" s="18">
        <v>887.28389644580943</v>
      </c>
      <c r="W97" s="18">
        <v>666.91475986924843</v>
      </c>
      <c r="X97" s="18">
        <v>636.71234381436238</v>
      </c>
      <c r="Y97" s="18"/>
      <c r="Z97" s="18"/>
      <c r="AA97" s="18"/>
      <c r="AB97" s="18"/>
      <c r="AC97" s="18">
        <f>SUM(D97:AB97)</f>
        <v>10702.890267888197</v>
      </c>
      <c r="AD97" s="28">
        <f>SUMIF(AF97:AR97,"&gt;0")</f>
        <v>9606.9805092736115</v>
      </c>
      <c r="AE97" s="21" t="str">
        <f t="shared" si="59"/>
        <v/>
      </c>
      <c r="AF97" s="15">
        <f t="shared" si="42"/>
        <v>887.28389644580943</v>
      </c>
      <c r="AG97" s="15">
        <f t="shared" si="43"/>
        <v>823.14537854156981</v>
      </c>
      <c r="AH97" s="15">
        <f t="shared" si="44"/>
        <v>818.4062955406589</v>
      </c>
      <c r="AI97" s="15">
        <f t="shared" si="45"/>
        <v>813.17964693665624</v>
      </c>
      <c r="AJ97" s="15">
        <f t="shared" si="46"/>
        <v>785.54251669976543</v>
      </c>
      <c r="AK97" s="15">
        <f t="shared" si="47"/>
        <v>758.32898172323758</v>
      </c>
      <c r="AL97" s="15">
        <f t="shared" si="48"/>
        <v>724.48074369189908</v>
      </c>
      <c r="AM97" s="15">
        <f t="shared" si="49"/>
        <v>699.42936160405611</v>
      </c>
      <c r="AN97" s="15">
        <f t="shared" si="50"/>
        <v>689.76798143851511</v>
      </c>
      <c r="AO97" s="15">
        <f t="shared" si="51"/>
        <v>671.36909674461265</v>
      </c>
      <c r="AP97" s="15">
        <f t="shared" si="52"/>
        <v>666.91475986924843</v>
      </c>
      <c r="AQ97" s="15">
        <f t="shared" si="53"/>
        <v>636.71234381436238</v>
      </c>
      <c r="AR97" s="15">
        <f t="shared" si="54"/>
        <v>632.41950622321974</v>
      </c>
      <c r="AS97" s="12" t="s">
        <v>45</v>
      </c>
      <c r="AT97" s="19" t="e">
        <f>VLOOKUP(B97,prot!A:I,9,FALSE)</f>
        <v>#N/A</v>
      </c>
      <c r="AU97" s="9" t="b">
        <f t="shared" si="55"/>
        <v>1</v>
      </c>
      <c r="AV97" s="8">
        <f t="shared" si="56"/>
        <v>0</v>
      </c>
    </row>
    <row r="98" spans="1:48" ht="12.75" customHeight="1" x14ac:dyDescent="0.25">
      <c r="A98" s="3">
        <v>5</v>
      </c>
      <c r="B98" s="4" t="s">
        <v>76</v>
      </c>
      <c r="C98" s="52">
        <v>1972</v>
      </c>
      <c r="D98" s="18" t="s">
        <v>66</v>
      </c>
      <c r="E98" s="37" t="s">
        <v>66</v>
      </c>
      <c r="F98" s="37" t="s">
        <v>66</v>
      </c>
      <c r="G98" s="18">
        <v>0</v>
      </c>
      <c r="H98" s="18">
        <v>0</v>
      </c>
      <c r="I98" s="18">
        <v>1113</v>
      </c>
      <c r="J98" s="18">
        <v>1071.2625</v>
      </c>
      <c r="K98" s="18">
        <v>886.13851351351343</v>
      </c>
      <c r="L98" s="18"/>
      <c r="M98" s="18">
        <v>1081.344709897611</v>
      </c>
      <c r="N98" s="18">
        <v>1106.2165963431787</v>
      </c>
      <c r="O98" s="18">
        <v>1113</v>
      </c>
      <c r="P98" s="18">
        <v>1064.1600741656366</v>
      </c>
      <c r="Q98" s="18">
        <v>1074.7003856422427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1001.6586091483823</v>
      </c>
      <c r="X98" s="18" t="s">
        <v>66</v>
      </c>
      <c r="Y98" s="18"/>
      <c r="Z98" s="18"/>
      <c r="AA98" s="18"/>
      <c r="AB98" s="18"/>
      <c r="AC98" s="18">
        <f>SUM(D98:AB98)</f>
        <v>9511.4813887105647</v>
      </c>
      <c r="AD98" s="28">
        <f>SUMIF(AF98:AR98,"&gt;0")</f>
        <v>9511.4813887105647</v>
      </c>
      <c r="AE98" s="21" t="str">
        <f t="shared" si="59"/>
        <v/>
      </c>
      <c r="AF98" s="15">
        <f t="shared" si="42"/>
        <v>1113</v>
      </c>
      <c r="AG98" s="15">
        <f t="shared" si="43"/>
        <v>1113</v>
      </c>
      <c r="AH98" s="15">
        <f t="shared" si="44"/>
        <v>1106.2165963431787</v>
      </c>
      <c r="AI98" s="15">
        <f t="shared" si="45"/>
        <v>1081.344709897611</v>
      </c>
      <c r="AJ98" s="15">
        <f t="shared" si="46"/>
        <v>1074.7003856422427</v>
      </c>
      <c r="AK98" s="15">
        <f t="shared" si="47"/>
        <v>1071.2625</v>
      </c>
      <c r="AL98" s="15">
        <f t="shared" si="48"/>
        <v>1064.1600741656366</v>
      </c>
      <c r="AM98" s="15">
        <f t="shared" si="49"/>
        <v>1001.6586091483823</v>
      </c>
      <c r="AN98" s="15">
        <f t="shared" si="50"/>
        <v>886.13851351351343</v>
      </c>
      <c r="AO98" s="15">
        <f t="shared" si="51"/>
        <v>0</v>
      </c>
      <c r="AP98" s="15">
        <f t="shared" si="52"/>
        <v>0</v>
      </c>
      <c r="AQ98" s="15">
        <f t="shared" si="53"/>
        <v>0</v>
      </c>
      <c r="AR98" s="15">
        <f t="shared" si="54"/>
        <v>0</v>
      </c>
      <c r="AS98" s="12" t="s">
        <v>45</v>
      </c>
      <c r="AT98" s="19" t="e">
        <f>VLOOKUP(B98,prot!A:I,9,FALSE)</f>
        <v>#N/A</v>
      </c>
      <c r="AU98" s="9" t="b">
        <f t="shared" si="55"/>
        <v>1</v>
      </c>
      <c r="AV98" s="8">
        <f t="shared" si="56"/>
        <v>0</v>
      </c>
    </row>
    <row r="99" spans="1:48" ht="12.75" customHeight="1" x14ac:dyDescent="0.25">
      <c r="A99" s="3">
        <v>6</v>
      </c>
      <c r="B99" s="1" t="s">
        <v>107</v>
      </c>
      <c r="C99" s="53">
        <v>1981</v>
      </c>
      <c r="D99" s="18" t="s">
        <v>66</v>
      </c>
      <c r="E99" s="37" t="s">
        <v>66</v>
      </c>
      <c r="F99" s="37" t="s">
        <v>66</v>
      </c>
      <c r="G99" s="18">
        <v>452.96382818387337</v>
      </c>
      <c r="H99" s="18">
        <v>0</v>
      </c>
      <c r="I99" s="18">
        <v>639.19280205655525</v>
      </c>
      <c r="J99" s="18">
        <v>721.12259718069208</v>
      </c>
      <c r="K99" s="18">
        <v>763.69167097775471</v>
      </c>
      <c r="L99" s="18"/>
      <c r="M99" s="18">
        <v>808.07492447129914</v>
      </c>
      <c r="N99" s="18">
        <v>734.820717131474</v>
      </c>
      <c r="O99" s="18">
        <v>554.84337349397583</v>
      </c>
      <c r="P99" s="18">
        <v>659.48060432829732</v>
      </c>
      <c r="Q99" s="18">
        <v>0</v>
      </c>
      <c r="R99" s="18">
        <v>822.88242523555937</v>
      </c>
      <c r="S99" s="18">
        <v>595.43480947476814</v>
      </c>
      <c r="T99" s="18">
        <v>672.14687882496935</v>
      </c>
      <c r="U99" s="18">
        <v>748.7766570605188</v>
      </c>
      <c r="V99" s="18">
        <v>699.66581910642924</v>
      </c>
      <c r="W99" s="18">
        <v>640.91324200913255</v>
      </c>
      <c r="X99" s="18" t="s">
        <v>66</v>
      </c>
      <c r="Y99" s="18"/>
      <c r="Z99" s="18"/>
      <c r="AA99" s="18"/>
      <c r="AB99" s="18"/>
      <c r="AC99" s="18">
        <f>SUM(D99:AB99)</f>
        <v>9514.0103495352978</v>
      </c>
      <c r="AD99" s="28">
        <f>SUMIF(AF99:AR99,"&gt;0")</f>
        <v>9061.0465213514253</v>
      </c>
      <c r="AE99" s="21" t="str">
        <f t="shared" si="59"/>
        <v/>
      </c>
      <c r="AF99" s="15">
        <f t="shared" si="42"/>
        <v>822.88242523555937</v>
      </c>
      <c r="AG99" s="15">
        <f t="shared" si="43"/>
        <v>808.07492447129914</v>
      </c>
      <c r="AH99" s="15">
        <f t="shared" si="44"/>
        <v>763.69167097775471</v>
      </c>
      <c r="AI99" s="15">
        <f t="shared" si="45"/>
        <v>748.7766570605188</v>
      </c>
      <c r="AJ99" s="15">
        <f t="shared" si="46"/>
        <v>734.820717131474</v>
      </c>
      <c r="AK99" s="15">
        <f t="shared" si="47"/>
        <v>721.12259718069208</v>
      </c>
      <c r="AL99" s="15">
        <f t="shared" si="48"/>
        <v>699.66581910642924</v>
      </c>
      <c r="AM99" s="15">
        <f t="shared" si="49"/>
        <v>672.14687882496935</v>
      </c>
      <c r="AN99" s="15">
        <f t="shared" si="50"/>
        <v>659.48060432829732</v>
      </c>
      <c r="AO99" s="15">
        <f t="shared" si="51"/>
        <v>640.91324200913255</v>
      </c>
      <c r="AP99" s="15">
        <f t="shared" si="52"/>
        <v>639.19280205655525</v>
      </c>
      <c r="AQ99" s="15">
        <f t="shared" si="53"/>
        <v>595.43480947476814</v>
      </c>
      <c r="AR99" s="15">
        <f t="shared" si="54"/>
        <v>554.84337349397583</v>
      </c>
      <c r="AS99" s="12" t="s">
        <v>45</v>
      </c>
      <c r="AT99" s="19" t="e">
        <f>VLOOKUP(B99,prot!A:I,9,FALSE)</f>
        <v>#N/A</v>
      </c>
      <c r="AU99" s="9" t="b">
        <f t="shared" si="55"/>
        <v>1</v>
      </c>
      <c r="AV99" s="8">
        <f t="shared" si="56"/>
        <v>0</v>
      </c>
    </row>
    <row r="100" spans="1:48" ht="14.25" customHeight="1" x14ac:dyDescent="0.25">
      <c r="A100" s="3">
        <v>7</v>
      </c>
      <c r="B100" s="1" t="s">
        <v>36</v>
      </c>
      <c r="C100" s="52">
        <v>1964</v>
      </c>
      <c r="D100" s="18" t="s">
        <v>66</v>
      </c>
      <c r="E100" s="37" t="s">
        <v>66</v>
      </c>
      <c r="F100" s="37" t="s">
        <v>66</v>
      </c>
      <c r="G100" s="18">
        <v>0</v>
      </c>
      <c r="H100" s="18">
        <v>0</v>
      </c>
      <c r="I100" s="18">
        <v>618.509708737864</v>
      </c>
      <c r="J100" s="18" t="s">
        <v>66</v>
      </c>
      <c r="K100" s="18">
        <v>815.75265306122458</v>
      </c>
      <c r="L100" s="18"/>
      <c r="M100" s="18" t="s">
        <v>66</v>
      </c>
      <c r="N100" s="18">
        <v>516.71725990597702</v>
      </c>
      <c r="O100" s="18">
        <v>716.73613221884477</v>
      </c>
      <c r="P100" s="18">
        <v>509.69534050179209</v>
      </c>
      <c r="Q100" s="18">
        <v>0</v>
      </c>
      <c r="R100" s="18">
        <v>880.11209302325585</v>
      </c>
      <c r="S100" s="18">
        <v>0</v>
      </c>
      <c r="T100" s="18">
        <v>0</v>
      </c>
      <c r="U100" s="18">
        <v>504</v>
      </c>
      <c r="V100" s="18">
        <v>812.31428571428557</v>
      </c>
      <c r="W100" s="18">
        <v>662.71228694988554</v>
      </c>
      <c r="X100" s="18" t="s">
        <v>66</v>
      </c>
      <c r="Y100" s="18"/>
      <c r="Z100" s="18"/>
      <c r="AA100" s="18"/>
      <c r="AB100" s="18"/>
      <c r="AC100" s="18">
        <f>SUM(D100:AB100)</f>
        <v>6036.5497601131292</v>
      </c>
      <c r="AD100" s="28">
        <f>SUMIF(AF100:AR100,"&gt;0")</f>
        <v>6036.5497601131292</v>
      </c>
      <c r="AE100" s="21" t="str">
        <f t="shared" si="59"/>
        <v/>
      </c>
      <c r="AF100" s="15">
        <f t="shared" ref="AF100:AF136" si="60">LARGE($D100:$AB100,1)</f>
        <v>880.11209302325585</v>
      </c>
      <c r="AG100" s="15">
        <f t="shared" ref="AG100:AG136" si="61">LARGE($D100:$AB100,2)</f>
        <v>815.75265306122458</v>
      </c>
      <c r="AH100" s="15">
        <f t="shared" ref="AH100:AH136" si="62">LARGE($D100:$AB100,3)</f>
        <v>812.31428571428557</v>
      </c>
      <c r="AI100" s="15">
        <f t="shared" ref="AI100:AI136" si="63">LARGE($D100:$AB100,4)</f>
        <v>716.73613221884477</v>
      </c>
      <c r="AJ100" s="15">
        <f t="shared" ref="AJ100:AJ136" si="64">LARGE($D100:$AB100,5)</f>
        <v>662.71228694988554</v>
      </c>
      <c r="AK100" s="15">
        <f t="shared" ref="AK100:AK136" si="65">LARGE($D100:$AB100,6)</f>
        <v>618.509708737864</v>
      </c>
      <c r="AL100" s="15">
        <f t="shared" ref="AL100:AL136" si="66">LARGE($D100:$AB100,7)</f>
        <v>516.71725990597702</v>
      </c>
      <c r="AM100" s="15">
        <f t="shared" ref="AM100:AM136" si="67">LARGE($D100:$AB100,8)</f>
        <v>509.69534050179209</v>
      </c>
      <c r="AN100" s="15">
        <f t="shared" ref="AN100:AN136" si="68">LARGE($D100:$AB100,9)</f>
        <v>504</v>
      </c>
      <c r="AO100" s="15">
        <f t="shared" ref="AO100:AO136" si="69">LARGE($D100:$AB100,10)</f>
        <v>0</v>
      </c>
      <c r="AP100" s="15">
        <f t="shared" ref="AP100:AP136" si="70">LARGE($D100:$AB100,11)</f>
        <v>0</v>
      </c>
      <c r="AQ100" s="15">
        <f t="shared" ref="AQ100:AQ136" si="71">LARGE($D100:$AB100,12)</f>
        <v>0</v>
      </c>
      <c r="AR100" s="15">
        <f t="shared" ref="AR100:AR136" si="72">LARGE($D100:$AB100,13)</f>
        <v>0</v>
      </c>
      <c r="AS100" s="12" t="s">
        <v>45</v>
      </c>
      <c r="AT100" s="19" t="e">
        <f>VLOOKUP(B100,prot!A:I,9,FALSE)</f>
        <v>#N/A</v>
      </c>
      <c r="AU100" s="9" t="b">
        <f t="shared" ref="AU100:AU132" si="73">ISERROR(AT100)</f>
        <v>1</v>
      </c>
      <c r="AV100" s="8">
        <f t="shared" ref="AV100:AV132" si="74">IF(AU100,0,AT100)</f>
        <v>0</v>
      </c>
    </row>
    <row r="101" spans="1:48" ht="13.5" customHeight="1" x14ac:dyDescent="0.25">
      <c r="A101" s="3">
        <v>8</v>
      </c>
      <c r="B101" s="1" t="s">
        <v>166</v>
      </c>
      <c r="C101" s="1">
        <v>1989</v>
      </c>
      <c r="D101" s="18" t="s">
        <v>66</v>
      </c>
      <c r="E101" s="37" t="s">
        <v>66</v>
      </c>
      <c r="F101" s="37" t="s">
        <v>66</v>
      </c>
      <c r="G101" s="18">
        <v>0</v>
      </c>
      <c r="H101" s="18">
        <v>0</v>
      </c>
      <c r="I101" s="18" t="s">
        <v>66</v>
      </c>
      <c r="J101" s="18" t="s">
        <v>66</v>
      </c>
      <c r="K101" s="18" t="s">
        <v>66</v>
      </c>
      <c r="L101" s="18"/>
      <c r="M101" s="18" t="s">
        <v>66</v>
      </c>
      <c r="N101" s="18" t="s">
        <v>66</v>
      </c>
      <c r="O101" s="18" t="s">
        <v>66</v>
      </c>
      <c r="P101" s="18" t="s">
        <v>66</v>
      </c>
      <c r="Q101" s="18">
        <v>625.24010756819052</v>
      </c>
      <c r="R101" s="18">
        <v>734.07096528042746</v>
      </c>
      <c r="S101" s="18">
        <v>818.74630396215264</v>
      </c>
      <c r="T101" s="18">
        <v>830.08942661756953</v>
      </c>
      <c r="U101" s="18">
        <v>966.03590490053375</v>
      </c>
      <c r="V101" s="18">
        <v>973.10126582278451</v>
      </c>
      <c r="W101" s="18">
        <v>808.01335559265453</v>
      </c>
      <c r="X101" s="18" t="s">
        <v>66</v>
      </c>
      <c r="Y101" s="18"/>
      <c r="Z101" s="18"/>
      <c r="AA101" s="18"/>
      <c r="AB101" s="18"/>
      <c r="AC101" s="18">
        <f>SUM(D101:AB101)</f>
        <v>5755.2973297443132</v>
      </c>
      <c r="AD101" s="28">
        <f>SUMIF(AF101:AR101,"&gt;0")</f>
        <v>5755.2973297443132</v>
      </c>
      <c r="AE101" s="21" t="str">
        <f t="shared" si="59"/>
        <v/>
      </c>
      <c r="AF101" s="15">
        <f t="shared" si="60"/>
        <v>973.10126582278451</v>
      </c>
      <c r="AG101" s="15">
        <f t="shared" si="61"/>
        <v>966.03590490053375</v>
      </c>
      <c r="AH101" s="15">
        <f t="shared" si="62"/>
        <v>830.08942661756953</v>
      </c>
      <c r="AI101" s="15">
        <f t="shared" si="63"/>
        <v>818.74630396215264</v>
      </c>
      <c r="AJ101" s="15">
        <f t="shared" si="64"/>
        <v>808.01335559265453</v>
      </c>
      <c r="AK101" s="15">
        <f t="shared" si="65"/>
        <v>734.07096528042746</v>
      </c>
      <c r="AL101" s="15">
        <f t="shared" si="66"/>
        <v>625.24010756819052</v>
      </c>
      <c r="AM101" s="15">
        <f t="shared" si="67"/>
        <v>0</v>
      </c>
      <c r="AN101" s="15">
        <f t="shared" si="68"/>
        <v>0</v>
      </c>
      <c r="AO101" s="15" t="e">
        <f t="shared" si="69"/>
        <v>#NUM!</v>
      </c>
      <c r="AP101" s="15" t="e">
        <f t="shared" si="70"/>
        <v>#NUM!</v>
      </c>
      <c r="AQ101" s="15" t="e">
        <f t="shared" si="71"/>
        <v>#NUM!</v>
      </c>
      <c r="AR101" s="15" t="e">
        <f t="shared" si="72"/>
        <v>#NUM!</v>
      </c>
      <c r="AS101" s="12" t="s">
        <v>45</v>
      </c>
      <c r="AT101" s="19" t="e">
        <f>VLOOKUP(B101,prot!A:I,9,FALSE)</f>
        <v>#N/A</v>
      </c>
      <c r="AU101" s="9" t="b">
        <f t="shared" si="73"/>
        <v>1</v>
      </c>
      <c r="AV101" s="8">
        <f t="shared" si="74"/>
        <v>0</v>
      </c>
    </row>
    <row r="102" spans="1:48" ht="12.75" customHeight="1" x14ac:dyDescent="0.25">
      <c r="A102" s="3">
        <v>9</v>
      </c>
      <c r="B102" s="1" t="s">
        <v>110</v>
      </c>
      <c r="C102" s="53">
        <v>1985</v>
      </c>
      <c r="D102" s="18" t="s">
        <v>66</v>
      </c>
      <c r="E102" s="37" t="s">
        <v>66</v>
      </c>
      <c r="F102" s="37" t="s">
        <v>66</v>
      </c>
      <c r="G102" s="18">
        <v>0</v>
      </c>
      <c r="H102" s="18">
        <v>0</v>
      </c>
      <c r="I102" s="18" t="s">
        <v>66</v>
      </c>
      <c r="J102" s="18" t="s">
        <v>66</v>
      </c>
      <c r="K102" s="18">
        <v>662.20385674931129</v>
      </c>
      <c r="L102" s="18"/>
      <c r="M102" s="18">
        <v>717.3318693384573</v>
      </c>
      <c r="N102" s="18">
        <v>852.6813880126183</v>
      </c>
      <c r="O102" s="18">
        <v>704.85639686684078</v>
      </c>
      <c r="P102" s="18">
        <v>878.58574610244989</v>
      </c>
      <c r="Q102" s="18">
        <v>0</v>
      </c>
      <c r="R102" s="18">
        <v>0</v>
      </c>
      <c r="S102" s="18">
        <v>0</v>
      </c>
      <c r="T102" s="18">
        <v>0</v>
      </c>
      <c r="U102" s="18">
        <v>643.68304278922346</v>
      </c>
      <c r="V102" s="18">
        <v>906.06644198363006</v>
      </c>
      <c r="W102" s="18">
        <v>0</v>
      </c>
      <c r="X102" s="18" t="s">
        <v>66</v>
      </c>
      <c r="Y102" s="18"/>
      <c r="Z102" s="18"/>
      <c r="AA102" s="18"/>
      <c r="AB102" s="18"/>
      <c r="AC102" s="18">
        <f>SUM(D102:AB102)</f>
        <v>5365.4087418425315</v>
      </c>
      <c r="AD102" s="28">
        <f>SUMIF(AF102:AR102,"&gt;0")</f>
        <v>5365.4087418425315</v>
      </c>
      <c r="AE102" s="21" t="str">
        <f t="shared" si="59"/>
        <v/>
      </c>
      <c r="AF102" s="15">
        <f t="shared" si="60"/>
        <v>906.06644198363006</v>
      </c>
      <c r="AG102" s="15">
        <f t="shared" si="61"/>
        <v>878.58574610244989</v>
      </c>
      <c r="AH102" s="15">
        <f t="shared" si="62"/>
        <v>852.6813880126183</v>
      </c>
      <c r="AI102" s="15">
        <f t="shared" si="63"/>
        <v>717.3318693384573</v>
      </c>
      <c r="AJ102" s="15">
        <f t="shared" si="64"/>
        <v>704.85639686684078</v>
      </c>
      <c r="AK102" s="15">
        <f t="shared" si="65"/>
        <v>662.20385674931129</v>
      </c>
      <c r="AL102" s="15">
        <f t="shared" si="66"/>
        <v>643.68304278922346</v>
      </c>
      <c r="AM102" s="15">
        <f t="shared" si="67"/>
        <v>0</v>
      </c>
      <c r="AN102" s="15">
        <f t="shared" si="68"/>
        <v>0</v>
      </c>
      <c r="AO102" s="15">
        <f t="shared" si="69"/>
        <v>0</v>
      </c>
      <c r="AP102" s="15">
        <f t="shared" si="70"/>
        <v>0</v>
      </c>
      <c r="AQ102" s="15">
        <f t="shared" si="71"/>
        <v>0</v>
      </c>
      <c r="AR102" s="15">
        <f t="shared" si="72"/>
        <v>0</v>
      </c>
      <c r="AS102" s="12" t="s">
        <v>45</v>
      </c>
      <c r="AT102" s="19" t="e">
        <f>VLOOKUP(B102,prot!A:I,9,FALSE)</f>
        <v>#N/A</v>
      </c>
      <c r="AU102" s="9" t="b">
        <f t="shared" si="73"/>
        <v>1</v>
      </c>
      <c r="AV102" s="8">
        <f t="shared" si="74"/>
        <v>0</v>
      </c>
    </row>
    <row r="103" spans="1:48" ht="12.75" customHeight="1" x14ac:dyDescent="0.25">
      <c r="A103" s="3">
        <v>10</v>
      </c>
      <c r="B103" s="4" t="s">
        <v>80</v>
      </c>
      <c r="C103" s="52">
        <v>1978</v>
      </c>
      <c r="D103" s="18" t="s">
        <v>66</v>
      </c>
      <c r="E103" s="37" t="s">
        <v>66</v>
      </c>
      <c r="F103" s="37" t="s">
        <v>66</v>
      </c>
      <c r="G103" s="18">
        <v>0</v>
      </c>
      <c r="H103" s="18">
        <v>0</v>
      </c>
      <c r="I103" s="18" t="s">
        <v>66</v>
      </c>
      <c r="J103" s="18">
        <v>823.97368421052624</v>
      </c>
      <c r="K103" s="18" t="s">
        <v>66</v>
      </c>
      <c r="L103" s="18"/>
      <c r="M103" s="18" t="s">
        <v>66</v>
      </c>
      <c r="N103" s="18">
        <v>775.87628865979377</v>
      </c>
      <c r="O103" s="18">
        <v>684.15048543689318</v>
      </c>
      <c r="P103" s="18">
        <v>614.30089485458632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754.86938148290426</v>
      </c>
      <c r="W103" s="18">
        <v>675.03928758512313</v>
      </c>
      <c r="X103" s="18" t="s">
        <v>66</v>
      </c>
      <c r="Y103" s="18"/>
      <c r="Z103" s="18"/>
      <c r="AA103" s="18"/>
      <c r="AB103" s="18"/>
      <c r="AC103" s="18">
        <f>SUM(D103:AB103)</f>
        <v>4328.2100222298268</v>
      </c>
      <c r="AD103" s="28">
        <f>SUMIF(AF103:AR103,"&gt;0")</f>
        <v>4328.2100222298268</v>
      </c>
      <c r="AE103" s="21" t="str">
        <f t="shared" si="59"/>
        <v/>
      </c>
      <c r="AF103" s="15">
        <f t="shared" si="60"/>
        <v>823.97368421052624</v>
      </c>
      <c r="AG103" s="15">
        <f t="shared" si="61"/>
        <v>775.87628865979377</v>
      </c>
      <c r="AH103" s="15">
        <f t="shared" si="62"/>
        <v>754.86938148290426</v>
      </c>
      <c r="AI103" s="15">
        <f t="shared" si="63"/>
        <v>684.15048543689318</v>
      </c>
      <c r="AJ103" s="15">
        <f t="shared" si="64"/>
        <v>675.03928758512313</v>
      </c>
      <c r="AK103" s="15">
        <f t="shared" si="65"/>
        <v>614.30089485458632</v>
      </c>
      <c r="AL103" s="15">
        <f t="shared" si="66"/>
        <v>0</v>
      </c>
      <c r="AM103" s="15">
        <f t="shared" si="67"/>
        <v>0</v>
      </c>
      <c r="AN103" s="15">
        <f t="shared" si="68"/>
        <v>0</v>
      </c>
      <c r="AO103" s="15">
        <f t="shared" si="69"/>
        <v>0</v>
      </c>
      <c r="AP103" s="15">
        <f t="shared" si="70"/>
        <v>0</v>
      </c>
      <c r="AQ103" s="15">
        <f t="shared" si="71"/>
        <v>0</v>
      </c>
      <c r="AR103" s="15">
        <f t="shared" si="72"/>
        <v>0</v>
      </c>
      <c r="AS103" s="12" t="s">
        <v>45</v>
      </c>
      <c r="AT103" s="19" t="e">
        <f>VLOOKUP(B103,prot!A:I,9,FALSE)</f>
        <v>#N/A</v>
      </c>
      <c r="AU103" s="9" t="b">
        <f t="shared" si="73"/>
        <v>1</v>
      </c>
      <c r="AV103" s="8">
        <f t="shared" si="74"/>
        <v>0</v>
      </c>
    </row>
    <row r="104" spans="1:48" ht="12.75" customHeight="1" x14ac:dyDescent="0.25">
      <c r="A104" s="3">
        <v>11</v>
      </c>
      <c r="B104" s="1" t="s">
        <v>89</v>
      </c>
      <c r="C104" s="53">
        <v>1984</v>
      </c>
      <c r="D104" s="18" t="s">
        <v>66</v>
      </c>
      <c r="E104" s="37" t="s">
        <v>66</v>
      </c>
      <c r="F104" s="37" t="s">
        <v>66</v>
      </c>
      <c r="G104" s="18">
        <v>0</v>
      </c>
      <c r="H104" s="18">
        <v>0</v>
      </c>
      <c r="I104" s="18" t="s">
        <v>66</v>
      </c>
      <c r="J104" s="18" t="s">
        <v>66</v>
      </c>
      <c r="K104" s="18" t="s">
        <v>66</v>
      </c>
      <c r="L104" s="18"/>
      <c r="M104" s="18">
        <v>751.24664189768509</v>
      </c>
      <c r="N104" s="18">
        <v>570</v>
      </c>
      <c r="O104" s="18">
        <v>659.41719281204473</v>
      </c>
      <c r="P104" s="18">
        <v>964.87659574468091</v>
      </c>
      <c r="Q104" s="18">
        <v>0</v>
      </c>
      <c r="R104" s="18">
        <v>778.70769230769224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 t="s">
        <v>66</v>
      </c>
      <c r="Y104" s="18"/>
      <c r="Z104" s="18"/>
      <c r="AA104" s="18"/>
      <c r="AB104" s="18"/>
      <c r="AC104" s="18">
        <f>SUM(D104:AB104)</f>
        <v>3724.2481227621029</v>
      </c>
      <c r="AD104" s="28">
        <f>SUMIF(AF104:AR104,"&gt;0")</f>
        <v>3724.2481227621029</v>
      </c>
      <c r="AE104" s="21" t="str">
        <f t="shared" si="59"/>
        <v/>
      </c>
      <c r="AF104" s="15">
        <f t="shared" si="60"/>
        <v>964.87659574468091</v>
      </c>
      <c r="AG104" s="15">
        <f t="shared" si="61"/>
        <v>778.70769230769224</v>
      </c>
      <c r="AH104" s="15">
        <f t="shared" si="62"/>
        <v>751.24664189768509</v>
      </c>
      <c r="AI104" s="15">
        <f t="shared" si="63"/>
        <v>659.41719281204473</v>
      </c>
      <c r="AJ104" s="15">
        <f t="shared" si="64"/>
        <v>570</v>
      </c>
      <c r="AK104" s="15">
        <f t="shared" si="65"/>
        <v>0</v>
      </c>
      <c r="AL104" s="15">
        <f t="shared" si="66"/>
        <v>0</v>
      </c>
      <c r="AM104" s="15">
        <f t="shared" si="67"/>
        <v>0</v>
      </c>
      <c r="AN104" s="15">
        <f t="shared" si="68"/>
        <v>0</v>
      </c>
      <c r="AO104" s="15">
        <f t="shared" si="69"/>
        <v>0</v>
      </c>
      <c r="AP104" s="15">
        <f t="shared" si="70"/>
        <v>0</v>
      </c>
      <c r="AQ104" s="15">
        <f t="shared" si="71"/>
        <v>0</v>
      </c>
      <c r="AR104" s="15">
        <f t="shared" si="72"/>
        <v>0</v>
      </c>
      <c r="AS104" s="12" t="s">
        <v>45</v>
      </c>
      <c r="AT104" s="19" t="e">
        <f>VLOOKUP(B104,prot!A:I,9,FALSE)</f>
        <v>#N/A</v>
      </c>
      <c r="AU104" s="9" t="b">
        <f t="shared" si="73"/>
        <v>1</v>
      </c>
      <c r="AV104" s="8">
        <f t="shared" si="74"/>
        <v>0</v>
      </c>
    </row>
    <row r="105" spans="1:48" x14ac:dyDescent="0.25">
      <c r="A105" s="3">
        <v>12</v>
      </c>
      <c r="B105" s="1" t="s">
        <v>153</v>
      </c>
      <c r="C105" s="1">
        <v>1982</v>
      </c>
      <c r="D105" s="18" t="s">
        <v>66</v>
      </c>
      <c r="E105" s="37" t="s">
        <v>66</v>
      </c>
      <c r="F105" s="37" t="s">
        <v>66</v>
      </c>
      <c r="G105" s="18">
        <v>0</v>
      </c>
      <c r="H105" s="18">
        <v>0</v>
      </c>
      <c r="I105" s="18" t="s">
        <v>66</v>
      </c>
      <c r="J105" s="18" t="s">
        <v>66</v>
      </c>
      <c r="K105" s="18">
        <v>544.10824837812788</v>
      </c>
      <c r="L105" s="18"/>
      <c r="M105" s="18">
        <v>631.67600950118765</v>
      </c>
      <c r="N105" s="18" t="s">
        <v>66</v>
      </c>
      <c r="O105" s="18">
        <v>644.38780297107121</v>
      </c>
      <c r="P105" s="18">
        <v>561.66002098635886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683.723670117815</v>
      </c>
      <c r="W105" s="18">
        <v>0</v>
      </c>
      <c r="X105" s="18" t="s">
        <v>66</v>
      </c>
      <c r="Y105" s="18"/>
      <c r="Z105" s="18"/>
      <c r="AA105" s="18"/>
      <c r="AB105" s="18"/>
      <c r="AC105" s="18">
        <f>SUM(D105:AB105)</f>
        <v>3065.5557519545605</v>
      </c>
      <c r="AD105" s="28">
        <f>SUMIF(AF105:AR105,"&gt;0")</f>
        <v>3065.5557519545605</v>
      </c>
      <c r="AE105" s="21" t="str">
        <f t="shared" si="59"/>
        <v/>
      </c>
      <c r="AF105" s="15">
        <f t="shared" si="60"/>
        <v>683.723670117815</v>
      </c>
      <c r="AG105" s="15">
        <f t="shared" si="61"/>
        <v>644.38780297107121</v>
      </c>
      <c r="AH105" s="15">
        <f t="shared" si="62"/>
        <v>631.67600950118765</v>
      </c>
      <c r="AI105" s="15">
        <f t="shared" si="63"/>
        <v>561.66002098635886</v>
      </c>
      <c r="AJ105" s="15">
        <f t="shared" si="64"/>
        <v>544.10824837812788</v>
      </c>
      <c r="AK105" s="15">
        <f t="shared" si="65"/>
        <v>0</v>
      </c>
      <c r="AL105" s="15">
        <f t="shared" si="66"/>
        <v>0</v>
      </c>
      <c r="AM105" s="15">
        <f t="shared" si="67"/>
        <v>0</v>
      </c>
      <c r="AN105" s="15">
        <f t="shared" si="68"/>
        <v>0</v>
      </c>
      <c r="AO105" s="15">
        <f t="shared" si="69"/>
        <v>0</v>
      </c>
      <c r="AP105" s="15">
        <f t="shared" si="70"/>
        <v>0</v>
      </c>
      <c r="AQ105" s="15">
        <f t="shared" si="71"/>
        <v>0</v>
      </c>
      <c r="AR105" s="15">
        <f t="shared" si="72"/>
        <v>0</v>
      </c>
      <c r="AS105" s="12" t="s">
        <v>45</v>
      </c>
      <c r="AT105" s="19" t="e">
        <f>VLOOKUP(B105,prot!A:I,9,FALSE)</f>
        <v>#N/A</v>
      </c>
      <c r="AU105" s="9" t="b">
        <f t="shared" si="73"/>
        <v>1</v>
      </c>
      <c r="AV105" s="8">
        <f t="shared" si="74"/>
        <v>0</v>
      </c>
    </row>
    <row r="106" spans="1:48" ht="12.75" customHeight="1" x14ac:dyDescent="0.25">
      <c r="A106" s="3">
        <v>13</v>
      </c>
      <c r="B106" s="1" t="s">
        <v>115</v>
      </c>
      <c r="C106" s="53">
        <v>1979</v>
      </c>
      <c r="D106" s="18" t="s">
        <v>66</v>
      </c>
      <c r="E106" s="37" t="s">
        <v>66</v>
      </c>
      <c r="F106" s="37" t="s">
        <v>66</v>
      </c>
      <c r="G106" s="18">
        <v>0</v>
      </c>
      <c r="H106" s="18">
        <v>616.30172225855677</v>
      </c>
      <c r="I106" s="18" t="s">
        <v>66</v>
      </c>
      <c r="J106" s="18" t="s">
        <v>66</v>
      </c>
      <c r="K106" s="18" t="s">
        <v>66</v>
      </c>
      <c r="L106" s="18"/>
      <c r="M106" s="18">
        <v>631.69331158238174</v>
      </c>
      <c r="N106" s="18">
        <v>698.52382435378388</v>
      </c>
      <c r="O106" s="18" t="s">
        <v>66</v>
      </c>
      <c r="P106" s="18" t="s">
        <v>66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642.49937264742789</v>
      </c>
      <c r="X106" s="18" t="s">
        <v>66</v>
      </c>
      <c r="Y106" s="18"/>
      <c r="Z106" s="18"/>
      <c r="AA106" s="18"/>
      <c r="AB106" s="18"/>
      <c r="AC106" s="18">
        <f>SUM(D106:AB106)</f>
        <v>2589.0182308421499</v>
      </c>
      <c r="AD106" s="28">
        <f>SUMIF(AF106:AR106,"&gt;0")</f>
        <v>2589.0182308421504</v>
      </c>
      <c r="AE106" s="21" t="str">
        <f t="shared" si="59"/>
        <v/>
      </c>
      <c r="AF106" s="15">
        <f t="shared" si="60"/>
        <v>698.52382435378388</v>
      </c>
      <c r="AG106" s="15">
        <f t="shared" si="61"/>
        <v>642.49937264742789</v>
      </c>
      <c r="AH106" s="15">
        <f t="shared" si="62"/>
        <v>631.69331158238174</v>
      </c>
      <c r="AI106" s="15">
        <f t="shared" si="63"/>
        <v>616.30172225855677</v>
      </c>
      <c r="AJ106" s="15">
        <f t="shared" si="64"/>
        <v>0</v>
      </c>
      <c r="AK106" s="15">
        <f t="shared" si="65"/>
        <v>0</v>
      </c>
      <c r="AL106" s="15">
        <f t="shared" si="66"/>
        <v>0</v>
      </c>
      <c r="AM106" s="15">
        <f t="shared" si="67"/>
        <v>0</v>
      </c>
      <c r="AN106" s="15">
        <f t="shared" si="68"/>
        <v>0</v>
      </c>
      <c r="AO106" s="15">
        <f t="shared" si="69"/>
        <v>0</v>
      </c>
      <c r="AP106" s="15">
        <f t="shared" si="70"/>
        <v>0</v>
      </c>
      <c r="AQ106" s="15" t="e">
        <f t="shared" si="71"/>
        <v>#NUM!</v>
      </c>
      <c r="AR106" s="15" t="e">
        <f t="shared" si="72"/>
        <v>#NUM!</v>
      </c>
      <c r="AS106" s="12" t="s">
        <v>45</v>
      </c>
      <c r="AT106" s="19" t="e">
        <f>VLOOKUP(B106,prot!A:I,9,FALSE)</f>
        <v>#N/A</v>
      </c>
      <c r="AU106" s="9" t="b">
        <f t="shared" si="73"/>
        <v>1</v>
      </c>
      <c r="AV106" s="8">
        <f t="shared" si="74"/>
        <v>0</v>
      </c>
    </row>
    <row r="107" spans="1:48" x14ac:dyDescent="0.25">
      <c r="A107" s="3">
        <v>14</v>
      </c>
      <c r="B107" s="63" t="s">
        <v>39</v>
      </c>
      <c r="C107" s="52">
        <v>1977</v>
      </c>
      <c r="D107" s="18" t="s">
        <v>66</v>
      </c>
      <c r="E107" s="37" t="s">
        <v>66</v>
      </c>
      <c r="F107" s="37" t="s">
        <v>66</v>
      </c>
      <c r="G107" s="18">
        <v>685.40144364242087</v>
      </c>
      <c r="H107" s="18">
        <v>0</v>
      </c>
      <c r="I107" s="18" t="s">
        <v>66</v>
      </c>
      <c r="J107" s="18" t="s">
        <v>66</v>
      </c>
      <c r="K107" s="18">
        <v>976.99516596841761</v>
      </c>
      <c r="L107" s="18"/>
      <c r="M107" s="18" t="s">
        <v>66</v>
      </c>
      <c r="N107" s="18" t="s">
        <v>66</v>
      </c>
      <c r="O107" s="18">
        <v>861.50607287449407</v>
      </c>
      <c r="P107" s="18" t="s">
        <v>66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 t="s">
        <v>66</v>
      </c>
      <c r="Y107" s="18"/>
      <c r="Z107" s="18"/>
      <c r="AA107" s="18"/>
      <c r="AB107" s="18"/>
      <c r="AC107" s="18">
        <f>SUM(D107:AB107)</f>
        <v>2523.9026824853327</v>
      </c>
      <c r="AD107" s="28">
        <f>SUMIF(AF107:AR107,"&gt;0")</f>
        <v>2523.9026824853327</v>
      </c>
      <c r="AE107" s="21" t="str">
        <f t="shared" si="59"/>
        <v/>
      </c>
      <c r="AF107" s="15">
        <f t="shared" si="60"/>
        <v>976.99516596841761</v>
      </c>
      <c r="AG107" s="15">
        <f t="shared" si="61"/>
        <v>861.50607287449407</v>
      </c>
      <c r="AH107" s="15">
        <f t="shared" si="62"/>
        <v>685.40144364242087</v>
      </c>
      <c r="AI107" s="15">
        <f t="shared" si="63"/>
        <v>0</v>
      </c>
      <c r="AJ107" s="15">
        <f t="shared" si="64"/>
        <v>0</v>
      </c>
      <c r="AK107" s="15">
        <f t="shared" si="65"/>
        <v>0</v>
      </c>
      <c r="AL107" s="15">
        <f t="shared" si="66"/>
        <v>0</v>
      </c>
      <c r="AM107" s="15">
        <f t="shared" si="67"/>
        <v>0</v>
      </c>
      <c r="AN107" s="15">
        <f t="shared" si="68"/>
        <v>0</v>
      </c>
      <c r="AO107" s="15">
        <f t="shared" si="69"/>
        <v>0</v>
      </c>
      <c r="AP107" s="15">
        <f t="shared" si="70"/>
        <v>0</v>
      </c>
      <c r="AQ107" s="15" t="e">
        <f t="shared" si="71"/>
        <v>#NUM!</v>
      </c>
      <c r="AR107" s="15" t="e">
        <f t="shared" si="72"/>
        <v>#NUM!</v>
      </c>
      <c r="AS107" s="12" t="s">
        <v>45</v>
      </c>
      <c r="AT107" s="19" t="e">
        <f>VLOOKUP(B107,prot!A:I,9,FALSE)</f>
        <v>#N/A</v>
      </c>
      <c r="AU107" s="9" t="b">
        <f t="shared" si="73"/>
        <v>1</v>
      </c>
      <c r="AV107" s="8">
        <f t="shared" si="74"/>
        <v>0</v>
      </c>
    </row>
    <row r="108" spans="1:48" x14ac:dyDescent="0.25">
      <c r="A108" s="3">
        <v>15</v>
      </c>
      <c r="B108" s="1" t="s">
        <v>151</v>
      </c>
      <c r="C108" s="53">
        <v>1987</v>
      </c>
      <c r="D108" s="18" t="s">
        <v>66</v>
      </c>
      <c r="E108" s="37" t="s">
        <v>66</v>
      </c>
      <c r="F108" s="37" t="s">
        <v>66</v>
      </c>
      <c r="G108" s="18">
        <v>0</v>
      </c>
      <c r="H108" s="18">
        <v>0</v>
      </c>
      <c r="I108" s="18" t="s">
        <v>66</v>
      </c>
      <c r="J108" s="18">
        <v>696.44776119402991</v>
      </c>
      <c r="K108" s="18" t="s">
        <v>66</v>
      </c>
      <c r="L108" s="18"/>
      <c r="M108" s="18" t="s">
        <v>66</v>
      </c>
      <c r="N108" s="18">
        <v>652.20834602497723</v>
      </c>
      <c r="O108" s="18" t="s">
        <v>66</v>
      </c>
      <c r="P108" s="18" t="s">
        <v>66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 t="s">
        <v>66</v>
      </c>
      <c r="Y108" s="18"/>
      <c r="Z108" s="18"/>
      <c r="AA108" s="18"/>
      <c r="AB108" s="18"/>
      <c r="AC108" s="18">
        <f>SUM(D108:AB108)</f>
        <v>1348.656107219007</v>
      </c>
      <c r="AD108" s="28">
        <f>SUMIF(AF108:AR108,"&gt;0")</f>
        <v>1348.656107219007</v>
      </c>
      <c r="AE108" s="21" t="str">
        <f t="shared" si="59"/>
        <v/>
      </c>
      <c r="AF108" s="15">
        <f t="shared" si="60"/>
        <v>696.44776119402991</v>
      </c>
      <c r="AG108" s="15">
        <f t="shared" si="61"/>
        <v>652.20834602497723</v>
      </c>
      <c r="AH108" s="15">
        <f t="shared" si="62"/>
        <v>0</v>
      </c>
      <c r="AI108" s="15">
        <f t="shared" si="63"/>
        <v>0</v>
      </c>
      <c r="AJ108" s="15">
        <f t="shared" si="64"/>
        <v>0</v>
      </c>
      <c r="AK108" s="15">
        <f t="shared" si="65"/>
        <v>0</v>
      </c>
      <c r="AL108" s="15">
        <f t="shared" si="66"/>
        <v>0</v>
      </c>
      <c r="AM108" s="15">
        <f t="shared" si="67"/>
        <v>0</v>
      </c>
      <c r="AN108" s="15">
        <f t="shared" si="68"/>
        <v>0</v>
      </c>
      <c r="AO108" s="15">
        <f t="shared" si="69"/>
        <v>0</v>
      </c>
      <c r="AP108" s="15">
        <f t="shared" si="70"/>
        <v>0</v>
      </c>
      <c r="AQ108" s="15" t="e">
        <f t="shared" si="71"/>
        <v>#NUM!</v>
      </c>
      <c r="AR108" s="15" t="e">
        <f t="shared" si="72"/>
        <v>#NUM!</v>
      </c>
      <c r="AS108" s="12" t="s">
        <v>45</v>
      </c>
      <c r="AT108" s="19" t="e">
        <f>VLOOKUP(B108,prot!A:I,9,FALSE)</f>
        <v>#N/A</v>
      </c>
      <c r="AU108" s="9" t="b">
        <f t="shared" si="73"/>
        <v>1</v>
      </c>
      <c r="AV108" s="8">
        <f t="shared" si="74"/>
        <v>0</v>
      </c>
    </row>
    <row r="109" spans="1:48" x14ac:dyDescent="0.25">
      <c r="A109" s="3">
        <v>16</v>
      </c>
      <c r="B109" s="64" t="s">
        <v>152</v>
      </c>
      <c r="C109" s="64">
        <v>1978</v>
      </c>
      <c r="D109" s="18" t="s">
        <v>66</v>
      </c>
      <c r="E109" s="37" t="s">
        <v>66</v>
      </c>
      <c r="F109" s="37" t="s">
        <v>66</v>
      </c>
      <c r="G109" s="18">
        <v>0</v>
      </c>
      <c r="H109" s="18">
        <v>0</v>
      </c>
      <c r="I109" s="18" t="s">
        <v>66</v>
      </c>
      <c r="J109" s="18" t="s">
        <v>66</v>
      </c>
      <c r="K109" s="18">
        <v>912.67272727272723</v>
      </c>
      <c r="L109" s="18"/>
      <c r="M109" s="18" t="s">
        <v>66</v>
      </c>
      <c r="N109" s="18" t="s">
        <v>66</v>
      </c>
      <c r="O109" s="18" t="s">
        <v>66</v>
      </c>
      <c r="P109" s="18" t="s">
        <v>66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 t="s">
        <v>66</v>
      </c>
      <c r="Y109" s="18"/>
      <c r="Z109" s="18"/>
      <c r="AA109" s="18"/>
      <c r="AB109" s="18"/>
      <c r="AC109" s="18">
        <f>SUM(D109:AB109)</f>
        <v>912.67272727272723</v>
      </c>
      <c r="AD109" s="28">
        <f>SUMIF(AF109:AR109,"&gt;0")</f>
        <v>912.67272727272723</v>
      </c>
      <c r="AE109" s="21" t="str">
        <f t="shared" si="59"/>
        <v/>
      </c>
      <c r="AF109" s="15">
        <f t="shared" si="60"/>
        <v>912.67272727272723</v>
      </c>
      <c r="AG109" s="15">
        <f t="shared" si="61"/>
        <v>0</v>
      </c>
      <c r="AH109" s="15">
        <f t="shared" si="62"/>
        <v>0</v>
      </c>
      <c r="AI109" s="15">
        <f t="shared" si="63"/>
        <v>0</v>
      </c>
      <c r="AJ109" s="15">
        <f t="shared" si="64"/>
        <v>0</v>
      </c>
      <c r="AK109" s="15">
        <f t="shared" si="65"/>
        <v>0</v>
      </c>
      <c r="AL109" s="15">
        <f t="shared" si="66"/>
        <v>0</v>
      </c>
      <c r="AM109" s="15">
        <f t="shared" si="67"/>
        <v>0</v>
      </c>
      <c r="AN109" s="15">
        <f t="shared" si="68"/>
        <v>0</v>
      </c>
      <c r="AO109" s="15">
        <f t="shared" si="69"/>
        <v>0</v>
      </c>
      <c r="AP109" s="15" t="e">
        <f t="shared" si="70"/>
        <v>#NUM!</v>
      </c>
      <c r="AQ109" s="15" t="e">
        <f t="shared" si="71"/>
        <v>#NUM!</v>
      </c>
      <c r="AR109" s="15" t="e">
        <f t="shared" si="72"/>
        <v>#NUM!</v>
      </c>
      <c r="AS109" s="12" t="s">
        <v>45</v>
      </c>
      <c r="AT109" s="19" t="e">
        <f>VLOOKUP(B109,prot!A:I,9,FALSE)</f>
        <v>#N/A</v>
      </c>
      <c r="AU109" s="9" t="b">
        <f t="shared" si="73"/>
        <v>1</v>
      </c>
      <c r="AV109" s="8">
        <f t="shared" si="74"/>
        <v>0</v>
      </c>
    </row>
    <row r="110" spans="1:48" x14ac:dyDescent="0.25">
      <c r="A110" s="3">
        <v>17</v>
      </c>
      <c r="B110" s="1" t="s">
        <v>159</v>
      </c>
      <c r="C110" s="1">
        <v>1985</v>
      </c>
      <c r="D110" s="18" t="s">
        <v>66</v>
      </c>
      <c r="E110" s="37" t="s">
        <v>66</v>
      </c>
      <c r="F110" s="37" t="s">
        <v>66</v>
      </c>
      <c r="G110" s="18">
        <v>0</v>
      </c>
      <c r="H110" s="18">
        <v>0</v>
      </c>
      <c r="I110" s="18" t="s">
        <v>66</v>
      </c>
      <c r="J110" s="18" t="s">
        <v>66</v>
      </c>
      <c r="K110" s="18" t="s">
        <v>66</v>
      </c>
      <c r="L110" s="18"/>
      <c r="M110" s="18" t="s">
        <v>66</v>
      </c>
      <c r="N110" s="18" t="s">
        <v>66</v>
      </c>
      <c r="O110" s="18" t="s">
        <v>66</v>
      </c>
      <c r="P110" s="18">
        <v>628.41099163679814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 t="s">
        <v>66</v>
      </c>
      <c r="Y110" s="18"/>
      <c r="Z110" s="18"/>
      <c r="AA110" s="18"/>
      <c r="AB110" s="18"/>
      <c r="AC110" s="18">
        <f>SUM(D110:AB110)</f>
        <v>628.41099163679814</v>
      </c>
      <c r="AD110" s="28">
        <f>SUMIF(AF110:AR110,"&gt;0")</f>
        <v>628.41099163679814</v>
      </c>
      <c r="AE110" s="21" t="str">
        <f t="shared" si="59"/>
        <v/>
      </c>
      <c r="AF110" s="15">
        <f t="shared" si="60"/>
        <v>628.41099163679814</v>
      </c>
      <c r="AG110" s="15">
        <f t="shared" si="61"/>
        <v>0</v>
      </c>
      <c r="AH110" s="15">
        <f t="shared" si="62"/>
        <v>0</v>
      </c>
      <c r="AI110" s="15">
        <f t="shared" si="63"/>
        <v>0</v>
      </c>
      <c r="AJ110" s="15">
        <f t="shared" si="64"/>
        <v>0</v>
      </c>
      <c r="AK110" s="15">
        <f t="shared" si="65"/>
        <v>0</v>
      </c>
      <c r="AL110" s="15">
        <f t="shared" si="66"/>
        <v>0</v>
      </c>
      <c r="AM110" s="15">
        <f t="shared" si="67"/>
        <v>0</v>
      </c>
      <c r="AN110" s="15">
        <f t="shared" si="68"/>
        <v>0</v>
      </c>
      <c r="AO110" s="15">
        <f t="shared" si="69"/>
        <v>0</v>
      </c>
      <c r="AP110" s="15" t="e">
        <f t="shared" si="70"/>
        <v>#NUM!</v>
      </c>
      <c r="AQ110" s="15" t="e">
        <f t="shared" si="71"/>
        <v>#NUM!</v>
      </c>
      <c r="AR110" s="15" t="e">
        <f t="shared" si="72"/>
        <v>#NUM!</v>
      </c>
      <c r="AS110" s="12" t="s">
        <v>45</v>
      </c>
      <c r="AT110" s="19" t="e">
        <f>VLOOKUP(B110,prot!A:I,9,FALSE)</f>
        <v>#N/A</v>
      </c>
      <c r="AU110" s="9" t="b">
        <f t="shared" si="73"/>
        <v>1</v>
      </c>
      <c r="AV110" s="8">
        <f t="shared" si="74"/>
        <v>0</v>
      </c>
    </row>
    <row r="111" spans="1:48" ht="12.75" customHeight="1" x14ac:dyDescent="0.25">
      <c r="A111" s="3">
        <v>18</v>
      </c>
      <c r="B111" t="s">
        <v>167</v>
      </c>
      <c r="C111">
        <v>1978</v>
      </c>
      <c r="D111" s="18" t="s">
        <v>66</v>
      </c>
      <c r="E111" s="37" t="s">
        <v>66</v>
      </c>
      <c r="F111" s="37" t="s">
        <v>66</v>
      </c>
      <c r="G111" s="18">
        <v>0</v>
      </c>
      <c r="H111" s="18">
        <v>0</v>
      </c>
      <c r="I111" s="18" t="s">
        <v>66</v>
      </c>
      <c r="J111" s="18" t="s">
        <v>66</v>
      </c>
      <c r="K111" s="18" t="s">
        <v>66</v>
      </c>
      <c r="L111" s="18"/>
      <c r="M111" s="18" t="s">
        <v>66</v>
      </c>
      <c r="N111" s="18" t="s">
        <v>66</v>
      </c>
      <c r="O111" s="18" t="s">
        <v>66</v>
      </c>
      <c r="P111" s="18" t="s">
        <v>66</v>
      </c>
      <c r="Q111" s="18">
        <v>573.08232765746402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 t="s">
        <v>66</v>
      </c>
      <c r="Y111" s="18"/>
      <c r="Z111" s="18"/>
      <c r="AA111" s="18"/>
      <c r="AB111" s="18"/>
      <c r="AC111" s="18">
        <f>SUM(D111:AB111)</f>
        <v>573.08232765746402</v>
      </c>
      <c r="AD111" s="28">
        <f>SUMIF(AF111:AR111,"&gt;0")</f>
        <v>573.08232765746402</v>
      </c>
      <c r="AE111" s="21" t="str">
        <f t="shared" si="59"/>
        <v/>
      </c>
      <c r="AF111" s="15">
        <f t="shared" si="60"/>
        <v>573.08232765746402</v>
      </c>
      <c r="AG111" s="15">
        <f t="shared" si="61"/>
        <v>0</v>
      </c>
      <c r="AH111" s="15">
        <f t="shared" si="62"/>
        <v>0</v>
      </c>
      <c r="AI111" s="15">
        <f t="shared" si="63"/>
        <v>0</v>
      </c>
      <c r="AJ111" s="15">
        <f t="shared" si="64"/>
        <v>0</v>
      </c>
      <c r="AK111" s="15">
        <f t="shared" si="65"/>
        <v>0</v>
      </c>
      <c r="AL111" s="15">
        <f t="shared" si="66"/>
        <v>0</v>
      </c>
      <c r="AM111" s="15">
        <f t="shared" si="67"/>
        <v>0</v>
      </c>
      <c r="AN111" s="15">
        <f t="shared" si="68"/>
        <v>0</v>
      </c>
      <c r="AO111" s="15" t="e">
        <f t="shared" si="69"/>
        <v>#NUM!</v>
      </c>
      <c r="AP111" s="15" t="e">
        <f t="shared" si="70"/>
        <v>#NUM!</v>
      </c>
      <c r="AQ111" s="15" t="e">
        <f t="shared" si="71"/>
        <v>#NUM!</v>
      </c>
      <c r="AR111" s="15" t="e">
        <f t="shared" si="72"/>
        <v>#NUM!</v>
      </c>
      <c r="AS111" s="12" t="s">
        <v>45</v>
      </c>
      <c r="AT111" s="19" t="e">
        <f>VLOOKUP(B111,prot!A:I,9,FALSE)</f>
        <v>#N/A</v>
      </c>
      <c r="AU111" s="9" t="b">
        <f t="shared" si="73"/>
        <v>1</v>
      </c>
      <c r="AV111" s="8">
        <f t="shared" si="74"/>
        <v>0</v>
      </c>
    </row>
    <row r="112" spans="1:48" ht="12.75" customHeight="1" x14ac:dyDescent="0.25">
      <c r="A112" s="3">
        <v>19</v>
      </c>
      <c r="B112" s="64" t="s">
        <v>114</v>
      </c>
      <c r="C112" s="56">
        <v>1973</v>
      </c>
      <c r="D112" s="18" t="s">
        <v>66</v>
      </c>
      <c r="E112" s="37" t="s">
        <v>66</v>
      </c>
      <c r="F112" s="37" t="s">
        <v>66</v>
      </c>
      <c r="G112" s="18">
        <v>0</v>
      </c>
      <c r="H112" s="18">
        <v>0</v>
      </c>
      <c r="I112" s="18" t="s">
        <v>66</v>
      </c>
      <c r="J112" s="18" t="s">
        <v>66</v>
      </c>
      <c r="K112" s="18" t="s">
        <v>66</v>
      </c>
      <c r="L112" s="18"/>
      <c r="M112" s="18" t="s">
        <v>66</v>
      </c>
      <c r="N112" s="18" t="s">
        <v>66</v>
      </c>
      <c r="O112" s="18" t="s">
        <v>66</v>
      </c>
      <c r="P112" s="18" t="s">
        <v>66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 t="s">
        <v>66</v>
      </c>
      <c r="Y112" s="18"/>
      <c r="Z112" s="18"/>
      <c r="AA112" s="18"/>
      <c r="AB112" s="18"/>
      <c r="AC112" s="18">
        <f>SUM(D112:AB112)</f>
        <v>0</v>
      </c>
      <c r="AD112" s="28">
        <f>SUMIF(AF112:AR112,"&gt;0")</f>
        <v>0</v>
      </c>
      <c r="AE112" s="21" t="str">
        <f t="shared" si="59"/>
        <v/>
      </c>
      <c r="AF112" s="15">
        <f t="shared" si="60"/>
        <v>0</v>
      </c>
      <c r="AG112" s="15">
        <f t="shared" si="61"/>
        <v>0</v>
      </c>
      <c r="AH112" s="15">
        <f t="shared" si="62"/>
        <v>0</v>
      </c>
      <c r="AI112" s="15">
        <f t="shared" si="63"/>
        <v>0</v>
      </c>
      <c r="AJ112" s="15">
        <f t="shared" si="64"/>
        <v>0</v>
      </c>
      <c r="AK112" s="15">
        <f t="shared" si="65"/>
        <v>0</v>
      </c>
      <c r="AL112" s="15">
        <f t="shared" si="66"/>
        <v>0</v>
      </c>
      <c r="AM112" s="15">
        <f t="shared" si="67"/>
        <v>0</v>
      </c>
      <c r="AN112" s="15">
        <f t="shared" si="68"/>
        <v>0</v>
      </c>
      <c r="AO112" s="15" t="e">
        <f t="shared" si="69"/>
        <v>#NUM!</v>
      </c>
      <c r="AP112" s="15" t="e">
        <f t="shared" si="70"/>
        <v>#NUM!</v>
      </c>
      <c r="AQ112" s="15" t="e">
        <f t="shared" si="71"/>
        <v>#NUM!</v>
      </c>
      <c r="AR112" s="15" t="e">
        <f t="shared" si="72"/>
        <v>#NUM!</v>
      </c>
      <c r="AS112" s="12" t="s">
        <v>45</v>
      </c>
      <c r="AT112" s="19" t="e">
        <f>VLOOKUP(B112,prot!A:I,9,FALSE)</f>
        <v>#N/A</v>
      </c>
      <c r="AU112" s="9" t="b">
        <f t="shared" si="73"/>
        <v>1</v>
      </c>
      <c r="AV112" s="8">
        <f t="shared" si="74"/>
        <v>0</v>
      </c>
    </row>
    <row r="113" spans="1:233" ht="12.75" customHeight="1" x14ac:dyDescent="0.25">
      <c r="A113" s="3">
        <v>20</v>
      </c>
      <c r="B113" s="64" t="s">
        <v>108</v>
      </c>
      <c r="C113" s="65">
        <v>1975</v>
      </c>
      <c r="D113" s="18" t="s">
        <v>66</v>
      </c>
      <c r="E113" s="37" t="s">
        <v>66</v>
      </c>
      <c r="F113" s="37" t="s">
        <v>66</v>
      </c>
      <c r="G113" s="18">
        <v>0</v>
      </c>
      <c r="H113" s="18">
        <v>0</v>
      </c>
      <c r="I113" s="18" t="s">
        <v>66</v>
      </c>
      <c r="J113" s="18" t="s">
        <v>66</v>
      </c>
      <c r="K113" s="18" t="s">
        <v>66</v>
      </c>
      <c r="L113" s="18"/>
      <c r="M113" s="18" t="s">
        <v>66</v>
      </c>
      <c r="N113" s="18" t="s">
        <v>66</v>
      </c>
      <c r="O113" s="18" t="s">
        <v>66</v>
      </c>
      <c r="P113" s="18" t="s">
        <v>66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 t="s">
        <v>66</v>
      </c>
      <c r="Y113" s="18"/>
      <c r="Z113" s="18"/>
      <c r="AA113" s="18"/>
      <c r="AB113" s="18"/>
      <c r="AC113" s="18">
        <f>SUM(D113:AB113)</f>
        <v>0</v>
      </c>
      <c r="AD113" s="28">
        <f>SUMIF(AF113:AR113,"&gt;0")</f>
        <v>0</v>
      </c>
      <c r="AE113" s="21" t="str">
        <f t="shared" si="59"/>
        <v/>
      </c>
      <c r="AF113" s="15">
        <f t="shared" si="60"/>
        <v>0</v>
      </c>
      <c r="AG113" s="15">
        <f t="shared" si="61"/>
        <v>0</v>
      </c>
      <c r="AH113" s="15">
        <f t="shared" si="62"/>
        <v>0</v>
      </c>
      <c r="AI113" s="15">
        <f t="shared" si="63"/>
        <v>0</v>
      </c>
      <c r="AJ113" s="15">
        <f t="shared" si="64"/>
        <v>0</v>
      </c>
      <c r="AK113" s="15">
        <f t="shared" si="65"/>
        <v>0</v>
      </c>
      <c r="AL113" s="15">
        <f t="shared" si="66"/>
        <v>0</v>
      </c>
      <c r="AM113" s="15">
        <f t="shared" si="67"/>
        <v>0</v>
      </c>
      <c r="AN113" s="15">
        <f t="shared" si="68"/>
        <v>0</v>
      </c>
      <c r="AO113" s="15" t="e">
        <f t="shared" si="69"/>
        <v>#NUM!</v>
      </c>
      <c r="AP113" s="15" t="e">
        <f t="shared" si="70"/>
        <v>#NUM!</v>
      </c>
      <c r="AQ113" s="15" t="e">
        <f t="shared" si="71"/>
        <v>#NUM!</v>
      </c>
      <c r="AR113" s="15" t="e">
        <f t="shared" si="72"/>
        <v>#NUM!</v>
      </c>
      <c r="AS113" s="12" t="s">
        <v>45</v>
      </c>
      <c r="AT113" s="19" t="e">
        <f>VLOOKUP(B113,prot!A:I,9,FALSE)</f>
        <v>#N/A</v>
      </c>
      <c r="AU113" s="9" t="b">
        <f t="shared" si="73"/>
        <v>1</v>
      </c>
      <c r="AV113" s="8">
        <f t="shared" si="74"/>
        <v>0</v>
      </c>
    </row>
    <row r="114" spans="1:233" ht="12.75" customHeight="1" x14ac:dyDescent="0.3">
      <c r="A114" s="3"/>
      <c r="B114" s="69" t="s">
        <v>64</v>
      </c>
      <c r="C114" s="70"/>
      <c r="D114" s="18"/>
      <c r="E114" s="37"/>
      <c r="F114" s="37"/>
      <c r="G114" s="18">
        <v>0</v>
      </c>
      <c r="H114" s="18">
        <v>0</v>
      </c>
      <c r="I114" s="18"/>
      <c r="J114" s="18"/>
      <c r="K114" s="18"/>
      <c r="L114" s="18"/>
      <c r="M114" s="18"/>
      <c r="N114" s="18"/>
      <c r="O114" s="18"/>
      <c r="P114" s="18"/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/>
      <c r="Y114" s="18"/>
      <c r="Z114" s="18"/>
      <c r="AA114" s="18"/>
      <c r="AB114" s="18"/>
      <c r="AC114" s="18">
        <f t="shared" ref="AC114:AC128" si="75">SUM(D114:AB114)</f>
        <v>0</v>
      </c>
      <c r="AD114" s="28">
        <f t="shared" ref="AD114:AD128" si="76">SUMIF(AF114:AR114,"&gt;0")</f>
        <v>0</v>
      </c>
      <c r="AE114" s="21"/>
      <c r="AF114" s="15">
        <f t="shared" si="60"/>
        <v>0</v>
      </c>
      <c r="AG114" s="15">
        <f t="shared" si="61"/>
        <v>0</v>
      </c>
      <c r="AH114" s="15">
        <f t="shared" si="62"/>
        <v>0</v>
      </c>
      <c r="AI114" s="15">
        <f t="shared" si="63"/>
        <v>0</v>
      </c>
      <c r="AJ114" s="15">
        <f t="shared" si="64"/>
        <v>0</v>
      </c>
      <c r="AK114" s="15">
        <f t="shared" si="65"/>
        <v>0</v>
      </c>
      <c r="AL114" s="15">
        <f t="shared" si="66"/>
        <v>0</v>
      </c>
      <c r="AM114" s="15">
        <f t="shared" si="67"/>
        <v>0</v>
      </c>
      <c r="AN114" s="15">
        <f t="shared" si="68"/>
        <v>0</v>
      </c>
      <c r="AO114" s="15" t="e">
        <f t="shared" si="69"/>
        <v>#NUM!</v>
      </c>
      <c r="AP114" s="15" t="e">
        <f t="shared" si="70"/>
        <v>#NUM!</v>
      </c>
      <c r="AQ114" s="15" t="e">
        <f t="shared" si="71"/>
        <v>#NUM!</v>
      </c>
      <c r="AR114" s="15" t="e">
        <f t="shared" si="72"/>
        <v>#NUM!</v>
      </c>
      <c r="AS114" s="12" t="s">
        <v>45</v>
      </c>
      <c r="AT114" s="19" t="e">
        <f>VLOOKUP(B114,prot!A:I,9,FALSE)</f>
        <v>#N/A</v>
      </c>
      <c r="AU114" s="9" t="b">
        <f t="shared" si="73"/>
        <v>1</v>
      </c>
      <c r="AV114" s="8">
        <f t="shared" si="74"/>
        <v>0</v>
      </c>
      <c r="AW114" s="14"/>
      <c r="AX114" s="14"/>
      <c r="AY114" s="14"/>
      <c r="AZ114" s="14"/>
      <c r="BA114" s="14"/>
      <c r="BB114" s="14"/>
      <c r="BC114" s="29"/>
      <c r="BD114" s="30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29"/>
      <c r="CN114" s="30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29"/>
      <c r="DX114" s="30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29"/>
      <c r="FH114" s="30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29"/>
      <c r="GR114" s="30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</row>
    <row r="115" spans="1:233" ht="13.5" customHeight="1" x14ac:dyDescent="0.25">
      <c r="A115" s="3">
        <v>1</v>
      </c>
      <c r="B115" s="1" t="s">
        <v>12</v>
      </c>
      <c r="C115" s="53">
        <v>1956</v>
      </c>
      <c r="D115" s="18">
        <v>1153</v>
      </c>
      <c r="E115" s="37">
        <v>1040.3851233924227</v>
      </c>
      <c r="F115" s="37">
        <v>1086.2378716744913</v>
      </c>
      <c r="G115" s="18">
        <v>1140.9292294807369</v>
      </c>
      <c r="H115" s="18">
        <v>1041.8674698795182</v>
      </c>
      <c r="I115" s="18">
        <v>1112.2904328018224</v>
      </c>
      <c r="J115" s="18">
        <v>1092.7637705848947</v>
      </c>
      <c r="K115" s="18">
        <v>905.7922185430466</v>
      </c>
      <c r="L115" s="18"/>
      <c r="M115" s="18">
        <v>1075.0482912332839</v>
      </c>
      <c r="N115" s="18">
        <v>1098.3815732290307</v>
      </c>
      <c r="O115" s="18">
        <v>1094.3573509933774</v>
      </c>
      <c r="P115" s="18">
        <v>979.19738339021626</v>
      </c>
      <c r="Q115" s="18">
        <v>985.33854018744682</v>
      </c>
      <c r="R115" s="18">
        <v>775.71733433171107</v>
      </c>
      <c r="S115" s="18">
        <v>1100.7448594208979</v>
      </c>
      <c r="T115" s="18">
        <v>0</v>
      </c>
      <c r="U115" s="18">
        <v>1146.6454378444582</v>
      </c>
      <c r="V115" s="18">
        <v>0</v>
      </c>
      <c r="W115" s="18">
        <v>1076.4233962264154</v>
      </c>
      <c r="X115" s="18" t="s">
        <v>66</v>
      </c>
      <c r="Y115" s="18">
        <v>938.36984282907679</v>
      </c>
      <c r="Z115" s="18"/>
      <c r="AA115" s="18"/>
      <c r="AB115" s="18"/>
      <c r="AC115" s="18">
        <f>SUM(D115:AB115)</f>
        <v>18843.490126042852</v>
      </c>
      <c r="AD115" s="28">
        <f>SUMIF(AF115:AR115,"&gt;0")</f>
        <v>14259.074806761351</v>
      </c>
      <c r="AE115" s="21" t="str">
        <f>IF(AV115=0,"",AV115)</f>
        <v/>
      </c>
      <c r="AF115" s="15">
        <f t="shared" si="60"/>
        <v>1153</v>
      </c>
      <c r="AG115" s="15">
        <f t="shared" si="61"/>
        <v>1146.6454378444582</v>
      </c>
      <c r="AH115" s="15">
        <f t="shared" si="62"/>
        <v>1140.9292294807369</v>
      </c>
      <c r="AI115" s="15">
        <f t="shared" si="63"/>
        <v>1112.2904328018224</v>
      </c>
      <c r="AJ115" s="15">
        <f t="shared" si="64"/>
        <v>1100.7448594208979</v>
      </c>
      <c r="AK115" s="15">
        <f t="shared" si="65"/>
        <v>1098.3815732290307</v>
      </c>
      <c r="AL115" s="15">
        <f t="shared" si="66"/>
        <v>1094.3573509933774</v>
      </c>
      <c r="AM115" s="15">
        <f t="shared" si="67"/>
        <v>1092.7637705848947</v>
      </c>
      <c r="AN115" s="15">
        <f t="shared" si="68"/>
        <v>1086.2378716744913</v>
      </c>
      <c r="AO115" s="15">
        <f t="shared" si="69"/>
        <v>1076.4233962264154</v>
      </c>
      <c r="AP115" s="15">
        <f t="shared" si="70"/>
        <v>1075.0482912332839</v>
      </c>
      <c r="AQ115" s="15">
        <f t="shared" si="71"/>
        <v>1041.8674698795182</v>
      </c>
      <c r="AR115" s="15">
        <f t="shared" si="72"/>
        <v>1040.3851233924227</v>
      </c>
      <c r="AS115" s="12" t="s">
        <v>45</v>
      </c>
      <c r="AT115" s="19" t="e">
        <f>VLOOKUP(B115,prot!A:I,9,FALSE)</f>
        <v>#N/A</v>
      </c>
      <c r="AU115" s="9" t="b">
        <f t="shared" si="73"/>
        <v>1</v>
      </c>
      <c r="AV115" s="8">
        <f t="shared" si="74"/>
        <v>0</v>
      </c>
    </row>
    <row r="116" spans="1:233" ht="12.6" customHeight="1" x14ac:dyDescent="0.25">
      <c r="A116" s="3">
        <v>2</v>
      </c>
      <c r="B116" s="4" t="s">
        <v>35</v>
      </c>
      <c r="C116" s="52">
        <v>1962</v>
      </c>
      <c r="D116" s="18">
        <v>1033.184605348989</v>
      </c>
      <c r="E116" s="37">
        <v>1073.9315647827759</v>
      </c>
      <c r="F116" s="37">
        <v>1076</v>
      </c>
      <c r="G116" s="18">
        <v>1057.648918469218</v>
      </c>
      <c r="H116" s="18">
        <v>981.15501519756856</v>
      </c>
      <c r="I116" s="18">
        <v>977.34262734584468</v>
      </c>
      <c r="J116" s="18">
        <v>964.47046186895807</v>
      </c>
      <c r="K116" s="18">
        <v>947.53232291988888</v>
      </c>
      <c r="L116" s="18"/>
      <c r="M116" s="18">
        <v>881.73685928827967</v>
      </c>
      <c r="N116" s="18">
        <v>859.23205828779589</v>
      </c>
      <c r="O116" s="18">
        <v>982.99541050484436</v>
      </c>
      <c r="P116" s="18">
        <v>891.98667406996128</v>
      </c>
      <c r="Q116" s="18">
        <v>978.44786944696284</v>
      </c>
      <c r="R116" s="18">
        <v>964.37506234414002</v>
      </c>
      <c r="S116" s="18">
        <v>747.45038167938935</v>
      </c>
      <c r="T116" s="18">
        <v>960.29506493506494</v>
      </c>
      <c r="U116" s="18">
        <v>936.45444801714905</v>
      </c>
      <c r="V116" s="18">
        <v>1019.3684210526317</v>
      </c>
      <c r="W116" s="18">
        <v>928.18131101813128</v>
      </c>
      <c r="X116" s="18">
        <v>929.02311618132694</v>
      </c>
      <c r="Y116" s="18">
        <v>856.7669389716483</v>
      </c>
      <c r="Z116" s="18"/>
      <c r="AA116" s="18"/>
      <c r="AB116" s="18"/>
      <c r="AC116" s="18">
        <f>SUM(D116:AB116)</f>
        <v>20047.57913173057</v>
      </c>
      <c r="AD116" s="28">
        <f>SUMIF(AF116:AR116,"&gt;0")</f>
        <v>13016.747344216887</v>
      </c>
      <c r="AE116" s="21" t="str">
        <f t="shared" ref="AE115:AE125" si="77">IF(AV116=0,"",AV116)</f>
        <v/>
      </c>
      <c r="AF116" s="15">
        <f t="shared" si="60"/>
        <v>1076</v>
      </c>
      <c r="AG116" s="15">
        <f t="shared" si="61"/>
        <v>1073.9315647827759</v>
      </c>
      <c r="AH116" s="15">
        <f t="shared" si="62"/>
        <v>1057.648918469218</v>
      </c>
      <c r="AI116" s="15">
        <f t="shared" si="63"/>
        <v>1033.184605348989</v>
      </c>
      <c r="AJ116" s="15">
        <f t="shared" si="64"/>
        <v>1019.3684210526317</v>
      </c>
      <c r="AK116" s="15">
        <f t="shared" si="65"/>
        <v>982.99541050484436</v>
      </c>
      <c r="AL116" s="15">
        <f t="shared" si="66"/>
        <v>981.15501519756856</v>
      </c>
      <c r="AM116" s="15">
        <f t="shared" si="67"/>
        <v>978.44786944696284</v>
      </c>
      <c r="AN116" s="15">
        <f t="shared" si="68"/>
        <v>977.34262734584468</v>
      </c>
      <c r="AO116" s="15">
        <f t="shared" si="69"/>
        <v>964.47046186895807</v>
      </c>
      <c r="AP116" s="15">
        <f t="shared" si="70"/>
        <v>964.37506234414002</v>
      </c>
      <c r="AQ116" s="15">
        <f t="shared" si="71"/>
        <v>960.29506493506494</v>
      </c>
      <c r="AR116" s="15">
        <f t="shared" si="72"/>
        <v>947.53232291988888</v>
      </c>
      <c r="AS116" s="12" t="s">
        <v>45</v>
      </c>
      <c r="AT116" s="19" t="e">
        <f>VLOOKUP(B116,prot!A:I,9,FALSE)</f>
        <v>#N/A</v>
      </c>
      <c r="AU116" s="9" t="b">
        <f t="shared" si="73"/>
        <v>1</v>
      </c>
      <c r="AV116" s="8">
        <f t="shared" si="74"/>
        <v>0</v>
      </c>
    </row>
    <row r="117" spans="1:233" ht="12.75" customHeight="1" x14ac:dyDescent="0.25">
      <c r="A117" s="3">
        <v>3</v>
      </c>
      <c r="B117" s="4" t="s">
        <v>16</v>
      </c>
      <c r="C117" s="52">
        <v>1969</v>
      </c>
      <c r="D117" s="18" t="s">
        <v>66</v>
      </c>
      <c r="E117" s="37" t="s">
        <v>66</v>
      </c>
      <c r="F117" s="37" t="s">
        <v>66</v>
      </c>
      <c r="G117" s="18">
        <v>1000</v>
      </c>
      <c r="H117" s="18">
        <v>1000</v>
      </c>
      <c r="I117" s="18">
        <v>1000</v>
      </c>
      <c r="J117" s="18">
        <v>982.34255444379039</v>
      </c>
      <c r="K117" s="18">
        <v>1000</v>
      </c>
      <c r="L117" s="18"/>
      <c r="M117" s="18">
        <v>1000</v>
      </c>
      <c r="N117" s="18">
        <v>1000</v>
      </c>
      <c r="O117" s="18">
        <v>1000</v>
      </c>
      <c r="P117" s="18">
        <v>1000</v>
      </c>
      <c r="Q117" s="18">
        <v>1000</v>
      </c>
      <c r="R117" s="18">
        <v>1000</v>
      </c>
      <c r="S117" s="18">
        <v>1000</v>
      </c>
      <c r="T117" s="18">
        <v>1000</v>
      </c>
      <c r="U117" s="18">
        <v>978.31325301204822</v>
      </c>
      <c r="V117" s="18">
        <v>877.83251231527095</v>
      </c>
      <c r="W117" s="18">
        <v>988.41390331602099</v>
      </c>
      <c r="X117" s="18">
        <v>1000</v>
      </c>
      <c r="Y117" s="18">
        <v>866.63179916318006</v>
      </c>
      <c r="Z117" s="18"/>
      <c r="AA117" s="18"/>
      <c r="AB117" s="18"/>
      <c r="AC117" s="18">
        <f>SUM(D117:AB117)</f>
        <v>17693.534022250311</v>
      </c>
      <c r="AD117" s="28">
        <f>SUMIF(AF117:AR117,"&gt;0")</f>
        <v>13000</v>
      </c>
      <c r="AE117" s="21" t="str">
        <f t="shared" si="77"/>
        <v/>
      </c>
      <c r="AF117" s="15">
        <f t="shared" si="60"/>
        <v>1000</v>
      </c>
      <c r="AG117" s="15">
        <f t="shared" si="61"/>
        <v>1000</v>
      </c>
      <c r="AH117" s="15">
        <f t="shared" si="62"/>
        <v>1000</v>
      </c>
      <c r="AI117" s="15">
        <f t="shared" si="63"/>
        <v>1000</v>
      </c>
      <c r="AJ117" s="15">
        <f t="shared" si="64"/>
        <v>1000</v>
      </c>
      <c r="AK117" s="15">
        <f t="shared" si="65"/>
        <v>1000</v>
      </c>
      <c r="AL117" s="15">
        <f t="shared" si="66"/>
        <v>1000</v>
      </c>
      <c r="AM117" s="15">
        <f t="shared" si="67"/>
        <v>1000</v>
      </c>
      <c r="AN117" s="15">
        <f t="shared" si="68"/>
        <v>1000</v>
      </c>
      <c r="AO117" s="15">
        <f t="shared" si="69"/>
        <v>1000</v>
      </c>
      <c r="AP117" s="15">
        <f t="shared" si="70"/>
        <v>1000</v>
      </c>
      <c r="AQ117" s="15">
        <f t="shared" si="71"/>
        <v>1000</v>
      </c>
      <c r="AR117" s="15">
        <f t="shared" si="72"/>
        <v>1000</v>
      </c>
      <c r="AS117" s="12" t="s">
        <v>45</v>
      </c>
      <c r="AT117" s="19" t="e">
        <f>VLOOKUP(B117,prot!A:I,9,FALSE)</f>
        <v>#N/A</v>
      </c>
      <c r="AU117" s="9" t="b">
        <f t="shared" si="73"/>
        <v>1</v>
      </c>
      <c r="AV117" s="8">
        <f t="shared" si="74"/>
        <v>0</v>
      </c>
    </row>
    <row r="118" spans="1:233" x14ac:dyDescent="0.25">
      <c r="A118" s="3">
        <v>4</v>
      </c>
      <c r="B118" s="1" t="s">
        <v>28</v>
      </c>
      <c r="C118" s="53">
        <v>1956</v>
      </c>
      <c r="D118" s="18">
        <v>967.62599771949829</v>
      </c>
      <c r="E118" s="37">
        <v>1050.6100386100386</v>
      </c>
      <c r="F118" s="37">
        <v>1062.9494640122512</v>
      </c>
      <c r="G118" s="18">
        <v>926.08395649218232</v>
      </c>
      <c r="H118" s="18">
        <v>863.02395209580845</v>
      </c>
      <c r="I118" s="18">
        <v>898.42778288868442</v>
      </c>
      <c r="J118" s="18">
        <v>984.32583120204583</v>
      </c>
      <c r="K118" s="18">
        <v>1069.9449152542372</v>
      </c>
      <c r="L118" s="18"/>
      <c r="M118" s="18" t="s">
        <v>66</v>
      </c>
      <c r="N118" s="18" t="s">
        <v>66</v>
      </c>
      <c r="O118" s="18">
        <v>897.11161780673172</v>
      </c>
      <c r="P118" s="18">
        <v>891.9321243523317</v>
      </c>
      <c r="Q118" s="18">
        <v>1019.2059341950645</v>
      </c>
      <c r="R118" s="18">
        <v>899.27994791666663</v>
      </c>
      <c r="S118" s="18">
        <v>954.19243361222243</v>
      </c>
      <c r="T118" s="18">
        <v>655.69480304534909</v>
      </c>
      <c r="U118" s="18">
        <v>949.04815002534224</v>
      </c>
      <c r="V118" s="18">
        <v>1045.6213740458018</v>
      </c>
      <c r="W118" s="18">
        <v>870.99908396946569</v>
      </c>
      <c r="X118" s="18">
        <v>940.98410896708288</v>
      </c>
      <c r="Y118" s="18">
        <v>1028.8212170166937</v>
      </c>
      <c r="Z118" s="18"/>
      <c r="AA118" s="18"/>
      <c r="AB118" s="18"/>
      <c r="AC118" s="18">
        <f>SUM(D118:AB118)</f>
        <v>17975.882733227503</v>
      </c>
      <c r="AD118" s="28">
        <f>SUMIF(AF118:AR118,"&gt;0")</f>
        <v>12898.693369069128</v>
      </c>
      <c r="AE118" s="21" t="str">
        <f t="shared" si="77"/>
        <v/>
      </c>
      <c r="AF118" s="15">
        <f t="shared" si="60"/>
        <v>1069.9449152542372</v>
      </c>
      <c r="AG118" s="15">
        <f t="shared" si="61"/>
        <v>1062.9494640122512</v>
      </c>
      <c r="AH118" s="15">
        <f t="shared" si="62"/>
        <v>1050.6100386100386</v>
      </c>
      <c r="AI118" s="15">
        <f t="shared" si="63"/>
        <v>1045.6213740458018</v>
      </c>
      <c r="AJ118" s="15">
        <f t="shared" si="64"/>
        <v>1028.8212170166937</v>
      </c>
      <c r="AK118" s="15">
        <f t="shared" si="65"/>
        <v>1019.2059341950645</v>
      </c>
      <c r="AL118" s="15">
        <f t="shared" si="66"/>
        <v>984.32583120204583</v>
      </c>
      <c r="AM118" s="15">
        <f t="shared" si="67"/>
        <v>967.62599771949829</v>
      </c>
      <c r="AN118" s="15">
        <f t="shared" si="68"/>
        <v>954.19243361222243</v>
      </c>
      <c r="AO118" s="15">
        <f t="shared" si="69"/>
        <v>949.04815002534224</v>
      </c>
      <c r="AP118" s="15">
        <f t="shared" si="70"/>
        <v>940.98410896708288</v>
      </c>
      <c r="AQ118" s="15">
        <f t="shared" si="71"/>
        <v>926.08395649218232</v>
      </c>
      <c r="AR118" s="15">
        <f t="shared" si="72"/>
        <v>899.27994791666663</v>
      </c>
      <c r="AS118" s="12" t="s">
        <v>45</v>
      </c>
      <c r="AT118" s="19" t="e">
        <f>VLOOKUP(B118,prot!A:I,9,FALSE)</f>
        <v>#N/A</v>
      </c>
      <c r="AU118" s="9" t="b">
        <f t="shared" si="73"/>
        <v>1</v>
      </c>
      <c r="AV118" s="8">
        <f t="shared" si="74"/>
        <v>0</v>
      </c>
    </row>
    <row r="119" spans="1:233" ht="12.6" customHeight="1" x14ac:dyDescent="0.25">
      <c r="A119" s="3">
        <v>5</v>
      </c>
      <c r="B119" s="2" t="s">
        <v>90</v>
      </c>
      <c r="C119" s="55">
        <v>1955</v>
      </c>
      <c r="D119" s="18" t="s">
        <v>66</v>
      </c>
      <c r="E119" s="37" t="s">
        <v>66</v>
      </c>
      <c r="F119" s="37" t="s">
        <v>66</v>
      </c>
      <c r="G119" s="18">
        <v>0</v>
      </c>
      <c r="H119" s="18">
        <v>0</v>
      </c>
      <c r="I119" s="18">
        <v>873.57401679186921</v>
      </c>
      <c r="J119" s="18">
        <v>867.58262806236087</v>
      </c>
      <c r="K119" s="18">
        <v>689.87728405315625</v>
      </c>
      <c r="L119" s="18"/>
      <c r="M119" s="18">
        <v>721.11521418020675</v>
      </c>
      <c r="N119" s="18">
        <v>990.72966692486432</v>
      </c>
      <c r="O119" s="18">
        <v>817.15086965018554</v>
      </c>
      <c r="P119" s="18">
        <v>734.54089376053969</v>
      </c>
      <c r="Q119" s="18">
        <v>723.87198515769944</v>
      </c>
      <c r="R119" s="18">
        <v>920.99209486166001</v>
      </c>
      <c r="S119" s="18">
        <v>819.16846652267816</v>
      </c>
      <c r="T119" s="18">
        <v>854.60613810741677</v>
      </c>
      <c r="U119" s="18">
        <v>819.37224383916998</v>
      </c>
      <c r="V119" s="18">
        <v>766.81194690265488</v>
      </c>
      <c r="W119" s="18">
        <v>0</v>
      </c>
      <c r="X119" s="18" t="s">
        <v>66</v>
      </c>
      <c r="Y119" s="18" t="s">
        <v>66</v>
      </c>
      <c r="Z119" s="18"/>
      <c r="AA119" s="18"/>
      <c r="AB119" s="18"/>
      <c r="AC119" s="18">
        <f>SUM(D119:AB119)</f>
        <v>10599.393448814462</v>
      </c>
      <c r="AD119" s="28">
        <f>SUMIF(AF119:AR119,"&gt;0")</f>
        <v>10599.39344881446</v>
      </c>
      <c r="AE119" s="21" t="str">
        <f t="shared" si="77"/>
        <v/>
      </c>
      <c r="AF119" s="15">
        <f t="shared" si="60"/>
        <v>990.72966692486432</v>
      </c>
      <c r="AG119" s="15">
        <f t="shared" si="61"/>
        <v>920.99209486166001</v>
      </c>
      <c r="AH119" s="15">
        <f t="shared" si="62"/>
        <v>873.57401679186921</v>
      </c>
      <c r="AI119" s="15">
        <f t="shared" si="63"/>
        <v>867.58262806236087</v>
      </c>
      <c r="AJ119" s="15">
        <f t="shared" si="64"/>
        <v>854.60613810741677</v>
      </c>
      <c r="AK119" s="15">
        <f t="shared" si="65"/>
        <v>819.37224383916998</v>
      </c>
      <c r="AL119" s="15">
        <f t="shared" si="66"/>
        <v>819.16846652267816</v>
      </c>
      <c r="AM119" s="15">
        <f t="shared" si="67"/>
        <v>817.15086965018554</v>
      </c>
      <c r="AN119" s="15">
        <f t="shared" si="68"/>
        <v>766.81194690265488</v>
      </c>
      <c r="AO119" s="15">
        <f t="shared" si="69"/>
        <v>734.54089376053969</v>
      </c>
      <c r="AP119" s="15">
        <f t="shared" si="70"/>
        <v>723.87198515769944</v>
      </c>
      <c r="AQ119" s="15">
        <f t="shared" si="71"/>
        <v>721.11521418020675</v>
      </c>
      <c r="AR119" s="15">
        <f t="shared" si="72"/>
        <v>689.87728405315625</v>
      </c>
      <c r="AS119" s="12" t="s">
        <v>45</v>
      </c>
      <c r="AT119" s="19" t="e">
        <f>VLOOKUP(B119,prot!A:I,9,FALSE)</f>
        <v>#N/A</v>
      </c>
      <c r="AU119" s="9" t="b">
        <f t="shared" si="73"/>
        <v>1</v>
      </c>
      <c r="AV119" s="8">
        <f t="shared" si="74"/>
        <v>0</v>
      </c>
    </row>
    <row r="120" spans="1:233" ht="12.6" customHeight="1" x14ac:dyDescent="0.25">
      <c r="A120" s="3">
        <v>6</v>
      </c>
      <c r="B120" s="2" t="s">
        <v>41</v>
      </c>
      <c r="C120" s="55">
        <v>1956</v>
      </c>
      <c r="D120" s="18">
        <v>760.23113101903698</v>
      </c>
      <c r="E120" s="37">
        <v>786.23272918308373</v>
      </c>
      <c r="F120" s="37">
        <v>757.34424440807413</v>
      </c>
      <c r="G120" s="18">
        <v>730.0479635584137</v>
      </c>
      <c r="H120" s="18">
        <v>761.3911512216597</v>
      </c>
      <c r="I120" s="18">
        <v>742.37248194602819</v>
      </c>
      <c r="J120" s="18">
        <v>758.21788810086684</v>
      </c>
      <c r="K120" s="18">
        <v>765.35113079972029</v>
      </c>
      <c r="L120" s="18"/>
      <c r="M120" s="18">
        <v>763.39488261672375</v>
      </c>
      <c r="N120" s="18">
        <v>640.97793558204398</v>
      </c>
      <c r="O120" s="18">
        <v>768.59516279069771</v>
      </c>
      <c r="P120" s="18">
        <v>701.19307535641565</v>
      </c>
      <c r="Q120" s="18">
        <v>639.75235109717858</v>
      </c>
      <c r="R120" s="18">
        <v>594.53113342898132</v>
      </c>
      <c r="S120" s="18">
        <v>823.31293157564346</v>
      </c>
      <c r="T120" s="18">
        <v>692.84854844351162</v>
      </c>
      <c r="U120" s="18">
        <v>872.94731934731942</v>
      </c>
      <c r="V120" s="18">
        <v>876.92957746478885</v>
      </c>
      <c r="W120" s="18">
        <v>696.58656898656909</v>
      </c>
      <c r="X120" s="18" t="s">
        <v>66</v>
      </c>
      <c r="Y120" s="18" t="s">
        <v>66</v>
      </c>
      <c r="Z120" s="18"/>
      <c r="AA120" s="18"/>
      <c r="AB120" s="18"/>
      <c r="AC120" s="18">
        <f>SUM(D120:AB120)</f>
        <v>14132.258206926756</v>
      </c>
      <c r="AD120" s="28">
        <f>SUMIF(AF120:AR120,"&gt;0")</f>
        <v>10166.368594032057</v>
      </c>
      <c r="AE120" s="21" t="str">
        <f t="shared" si="77"/>
        <v/>
      </c>
      <c r="AF120" s="15">
        <f t="shared" si="60"/>
        <v>876.92957746478885</v>
      </c>
      <c r="AG120" s="15">
        <f t="shared" si="61"/>
        <v>872.94731934731942</v>
      </c>
      <c r="AH120" s="15">
        <f t="shared" si="62"/>
        <v>823.31293157564346</v>
      </c>
      <c r="AI120" s="15">
        <f t="shared" si="63"/>
        <v>786.23272918308373</v>
      </c>
      <c r="AJ120" s="15">
        <f t="shared" si="64"/>
        <v>768.59516279069771</v>
      </c>
      <c r="AK120" s="15">
        <f t="shared" si="65"/>
        <v>765.35113079972029</v>
      </c>
      <c r="AL120" s="15">
        <f t="shared" si="66"/>
        <v>763.39488261672375</v>
      </c>
      <c r="AM120" s="15">
        <f t="shared" si="67"/>
        <v>761.3911512216597</v>
      </c>
      <c r="AN120" s="15">
        <f t="shared" si="68"/>
        <v>760.23113101903698</v>
      </c>
      <c r="AO120" s="15">
        <f t="shared" si="69"/>
        <v>758.21788810086684</v>
      </c>
      <c r="AP120" s="15">
        <f t="shared" si="70"/>
        <v>757.34424440807413</v>
      </c>
      <c r="AQ120" s="15">
        <f t="shared" si="71"/>
        <v>742.37248194602819</v>
      </c>
      <c r="AR120" s="15">
        <f t="shared" si="72"/>
        <v>730.0479635584137</v>
      </c>
      <c r="AS120" s="12" t="s">
        <v>45</v>
      </c>
      <c r="AT120" s="19" t="e">
        <f>VLOOKUP(B120,prot!A:I,9,FALSE)</f>
        <v>#N/A</v>
      </c>
      <c r="AU120" s="9" t="b">
        <f t="shared" si="73"/>
        <v>1</v>
      </c>
      <c r="AV120" s="8">
        <f t="shared" si="74"/>
        <v>0</v>
      </c>
    </row>
    <row r="121" spans="1:233" ht="13.5" customHeight="1" x14ac:dyDescent="0.25">
      <c r="A121" s="3">
        <v>7</v>
      </c>
      <c r="B121" s="4" t="s">
        <v>68</v>
      </c>
      <c r="C121" s="52">
        <v>1959</v>
      </c>
      <c r="D121" s="18" t="s">
        <v>66</v>
      </c>
      <c r="E121" s="37">
        <v>1113</v>
      </c>
      <c r="F121" s="37">
        <v>832.33043478260868</v>
      </c>
      <c r="G121" s="18">
        <v>1041.1793349168645</v>
      </c>
      <c r="H121" s="18">
        <v>0</v>
      </c>
      <c r="I121" s="18" t="s">
        <v>66</v>
      </c>
      <c r="J121" s="18" t="s">
        <v>66</v>
      </c>
      <c r="K121" s="18">
        <v>870.52500000000009</v>
      </c>
      <c r="L121" s="18"/>
      <c r="M121" s="18">
        <v>1096.831566548881</v>
      </c>
      <c r="N121" s="18">
        <v>1080.9463890119625</v>
      </c>
      <c r="O121" s="18">
        <v>859.27149321266972</v>
      </c>
      <c r="P121" s="18">
        <v>979.78125</v>
      </c>
      <c r="Q121" s="18">
        <v>0</v>
      </c>
      <c r="R121" s="18">
        <v>0</v>
      </c>
      <c r="S121" s="18">
        <v>0</v>
      </c>
      <c r="T121" s="18">
        <v>0</v>
      </c>
      <c r="U121" s="18">
        <v>1113</v>
      </c>
      <c r="V121" s="18">
        <v>0</v>
      </c>
      <c r="W121" s="18">
        <v>1113</v>
      </c>
      <c r="X121" s="18" t="s">
        <v>66</v>
      </c>
      <c r="Y121" s="18" t="s">
        <v>66</v>
      </c>
      <c r="Z121" s="18"/>
      <c r="AA121" s="18"/>
      <c r="AB121" s="18"/>
      <c r="AC121" s="18">
        <f>SUM(D121:AB121)</f>
        <v>10099.865468472988</v>
      </c>
      <c r="AD121" s="28">
        <f>SUMIF(AF121:AR121,"&gt;0")</f>
        <v>10099.865468472986</v>
      </c>
      <c r="AE121" s="21" t="str">
        <f t="shared" si="77"/>
        <v/>
      </c>
      <c r="AF121" s="15">
        <f t="shared" si="60"/>
        <v>1113</v>
      </c>
      <c r="AG121" s="15">
        <f t="shared" si="61"/>
        <v>1113</v>
      </c>
      <c r="AH121" s="15">
        <f t="shared" si="62"/>
        <v>1113</v>
      </c>
      <c r="AI121" s="15">
        <f t="shared" si="63"/>
        <v>1096.831566548881</v>
      </c>
      <c r="AJ121" s="15">
        <f t="shared" si="64"/>
        <v>1080.9463890119625</v>
      </c>
      <c r="AK121" s="15">
        <f t="shared" si="65"/>
        <v>1041.1793349168645</v>
      </c>
      <c r="AL121" s="15">
        <f t="shared" si="66"/>
        <v>979.78125</v>
      </c>
      <c r="AM121" s="15">
        <f t="shared" si="67"/>
        <v>870.52500000000009</v>
      </c>
      <c r="AN121" s="15">
        <f t="shared" si="68"/>
        <v>859.27149321266972</v>
      </c>
      <c r="AO121" s="15">
        <f t="shared" si="69"/>
        <v>832.33043478260868</v>
      </c>
      <c r="AP121" s="15">
        <f t="shared" si="70"/>
        <v>0</v>
      </c>
      <c r="AQ121" s="15">
        <f t="shared" si="71"/>
        <v>0</v>
      </c>
      <c r="AR121" s="15">
        <f t="shared" si="72"/>
        <v>0</v>
      </c>
      <c r="AS121" s="12" t="s">
        <v>45</v>
      </c>
      <c r="AT121" s="19" t="e">
        <f>VLOOKUP(B121,prot!A:I,9,FALSE)</f>
        <v>#N/A</v>
      </c>
      <c r="AU121" s="9" t="b">
        <f t="shared" si="73"/>
        <v>1</v>
      </c>
      <c r="AV121" s="8">
        <f t="shared" si="74"/>
        <v>0</v>
      </c>
    </row>
    <row r="122" spans="1:233" ht="12" customHeight="1" x14ac:dyDescent="0.25">
      <c r="A122" s="3">
        <v>8</v>
      </c>
      <c r="B122" s="2" t="s">
        <v>8</v>
      </c>
      <c r="C122" s="55">
        <v>1962</v>
      </c>
      <c r="D122" s="18" t="s">
        <v>66</v>
      </c>
      <c r="E122" s="37" t="s">
        <v>66</v>
      </c>
      <c r="F122" s="37">
        <v>1024.9240506329113</v>
      </c>
      <c r="G122" s="18">
        <v>0</v>
      </c>
      <c r="H122" s="18">
        <v>0</v>
      </c>
      <c r="I122" s="18" t="s">
        <v>66</v>
      </c>
      <c r="J122" s="18">
        <v>958.80619327282454</v>
      </c>
      <c r="K122" s="18">
        <v>763.74270755422583</v>
      </c>
      <c r="L122" s="18"/>
      <c r="M122" s="18">
        <v>987.48080438756858</v>
      </c>
      <c r="N122" s="18" t="s">
        <v>66</v>
      </c>
      <c r="O122" s="18" t="s">
        <v>66</v>
      </c>
      <c r="P122" s="18" t="s">
        <v>66</v>
      </c>
      <c r="Q122" s="18">
        <v>946.96811933313836</v>
      </c>
      <c r="R122" s="18">
        <v>964.37506234414002</v>
      </c>
      <c r="S122" s="18">
        <v>0</v>
      </c>
      <c r="T122" s="18">
        <v>0</v>
      </c>
      <c r="U122" s="18">
        <v>967.5658914728682</v>
      </c>
      <c r="V122" s="18">
        <v>1018.2857142857144</v>
      </c>
      <c r="W122" s="18">
        <v>0</v>
      </c>
      <c r="X122" s="18">
        <v>823.46354443853113</v>
      </c>
      <c r="Y122" s="18">
        <v>1076</v>
      </c>
      <c r="Z122" s="18"/>
      <c r="AA122" s="18"/>
      <c r="AB122" s="18"/>
      <c r="AC122" s="18">
        <f>SUM(D122:AB122)</f>
        <v>9531.6120877219219</v>
      </c>
      <c r="AD122" s="28">
        <f>SUMIF(AF122:AR122,"&gt;0")</f>
        <v>9531.6120877219219</v>
      </c>
      <c r="AE122" s="21" t="str">
        <f t="shared" si="77"/>
        <v/>
      </c>
      <c r="AF122" s="15">
        <f t="shared" si="60"/>
        <v>1076</v>
      </c>
      <c r="AG122" s="15">
        <f t="shared" si="61"/>
        <v>1024.9240506329113</v>
      </c>
      <c r="AH122" s="15">
        <f t="shared" si="62"/>
        <v>1018.2857142857144</v>
      </c>
      <c r="AI122" s="15">
        <f t="shared" si="63"/>
        <v>987.48080438756858</v>
      </c>
      <c r="AJ122" s="15">
        <f t="shared" si="64"/>
        <v>967.5658914728682</v>
      </c>
      <c r="AK122" s="15">
        <f t="shared" si="65"/>
        <v>964.37506234414002</v>
      </c>
      <c r="AL122" s="15">
        <f t="shared" si="66"/>
        <v>958.80619327282454</v>
      </c>
      <c r="AM122" s="15">
        <f t="shared" si="67"/>
        <v>946.96811933313836</v>
      </c>
      <c r="AN122" s="15">
        <f t="shared" si="68"/>
        <v>823.46354443853113</v>
      </c>
      <c r="AO122" s="15">
        <f t="shared" si="69"/>
        <v>763.74270755422583</v>
      </c>
      <c r="AP122" s="15">
        <f t="shared" si="70"/>
        <v>0</v>
      </c>
      <c r="AQ122" s="15">
        <f t="shared" si="71"/>
        <v>0</v>
      </c>
      <c r="AR122" s="15">
        <f t="shared" si="72"/>
        <v>0</v>
      </c>
      <c r="AS122" s="12" t="s">
        <v>45</v>
      </c>
      <c r="AT122" s="19" t="e">
        <f>VLOOKUP(B122,prot!A:I,9,FALSE)</f>
        <v>#N/A</v>
      </c>
      <c r="AU122" s="9" t="b">
        <f t="shared" si="73"/>
        <v>1</v>
      </c>
      <c r="AV122" s="8">
        <f t="shared" si="74"/>
        <v>0</v>
      </c>
    </row>
    <row r="123" spans="1:233" ht="12.6" customHeight="1" x14ac:dyDescent="0.25">
      <c r="A123" s="3">
        <v>9</v>
      </c>
      <c r="B123" s="4" t="s">
        <v>27</v>
      </c>
      <c r="C123" s="52">
        <v>1958</v>
      </c>
      <c r="D123" s="18" t="s">
        <v>66</v>
      </c>
      <c r="E123" s="4" t="s">
        <v>66</v>
      </c>
      <c r="F123" s="4" t="s">
        <v>66</v>
      </c>
      <c r="G123" s="4">
        <v>0</v>
      </c>
      <c r="H123" s="18">
        <v>806.59025787965618</v>
      </c>
      <c r="I123" s="18">
        <v>972.68944416114221</v>
      </c>
      <c r="J123" s="18">
        <v>1126</v>
      </c>
      <c r="K123" s="18">
        <v>862.68083961248669</v>
      </c>
      <c r="L123" s="18"/>
      <c r="M123" s="18" t="s">
        <v>66</v>
      </c>
      <c r="N123" s="18" t="s">
        <v>66</v>
      </c>
      <c r="O123" s="4">
        <v>923.63965201465192</v>
      </c>
      <c r="P123" s="4">
        <v>770.09528172240027</v>
      </c>
      <c r="Q123" s="4">
        <v>0</v>
      </c>
      <c r="R123" s="18">
        <v>0</v>
      </c>
      <c r="S123" s="18">
        <v>950.51948051948034</v>
      </c>
      <c r="T123" s="18">
        <v>923.81470869149939</v>
      </c>
      <c r="U123" s="4">
        <v>732.6217948717948</v>
      </c>
      <c r="V123" s="18">
        <v>998.27462686567162</v>
      </c>
      <c r="W123" s="18">
        <v>0</v>
      </c>
      <c r="X123" s="18" t="s">
        <v>66</v>
      </c>
      <c r="Y123" s="4" t="s">
        <v>66</v>
      </c>
      <c r="Z123" s="4"/>
      <c r="AA123" s="4"/>
      <c r="AB123" s="4"/>
      <c r="AC123" s="18">
        <f>SUM(D123:AB123)</f>
        <v>9066.9260863387844</v>
      </c>
      <c r="AD123" s="28">
        <f>SUMIF(AF123:AR123,"&gt;0")</f>
        <v>9066.9260863387826</v>
      </c>
      <c r="AE123" s="21" t="str">
        <f t="shared" si="77"/>
        <v/>
      </c>
      <c r="AF123" s="15">
        <f t="shared" si="60"/>
        <v>1126</v>
      </c>
      <c r="AG123" s="15">
        <f t="shared" si="61"/>
        <v>998.27462686567162</v>
      </c>
      <c r="AH123" s="15">
        <f t="shared" si="62"/>
        <v>972.68944416114221</v>
      </c>
      <c r="AI123" s="15">
        <f t="shared" si="63"/>
        <v>950.51948051948034</v>
      </c>
      <c r="AJ123" s="15">
        <f t="shared" si="64"/>
        <v>923.81470869149939</v>
      </c>
      <c r="AK123" s="15">
        <f t="shared" si="65"/>
        <v>923.63965201465192</v>
      </c>
      <c r="AL123" s="15">
        <f t="shared" si="66"/>
        <v>862.68083961248669</v>
      </c>
      <c r="AM123" s="15">
        <f t="shared" si="67"/>
        <v>806.59025787965618</v>
      </c>
      <c r="AN123" s="15">
        <f t="shared" si="68"/>
        <v>770.09528172240027</v>
      </c>
      <c r="AO123" s="15">
        <f t="shared" si="69"/>
        <v>732.6217948717948</v>
      </c>
      <c r="AP123" s="15">
        <f t="shared" si="70"/>
        <v>0</v>
      </c>
      <c r="AQ123" s="15">
        <f t="shared" si="71"/>
        <v>0</v>
      </c>
      <c r="AR123" s="15">
        <f t="shared" si="72"/>
        <v>0</v>
      </c>
      <c r="AS123" s="12" t="s">
        <v>45</v>
      </c>
      <c r="AT123" s="19" t="e">
        <f>VLOOKUP(B123,prot!A:I,9,FALSE)</f>
        <v>#N/A</v>
      </c>
      <c r="AU123" s="9" t="b">
        <f t="shared" si="73"/>
        <v>1</v>
      </c>
      <c r="AV123" s="8">
        <f t="shared" si="74"/>
        <v>0</v>
      </c>
    </row>
    <row r="124" spans="1:233" ht="12.75" customHeight="1" x14ac:dyDescent="0.25">
      <c r="A124" s="3">
        <v>10</v>
      </c>
      <c r="B124" s="4" t="s">
        <v>37</v>
      </c>
      <c r="C124" s="54">
        <v>1961</v>
      </c>
      <c r="D124" s="18" t="s">
        <v>66</v>
      </c>
      <c r="E124" s="4" t="s">
        <v>66</v>
      </c>
      <c r="F124" s="4" t="s">
        <v>66</v>
      </c>
      <c r="G124" s="4">
        <v>0</v>
      </c>
      <c r="H124" s="18">
        <v>0</v>
      </c>
      <c r="I124" s="18" t="s">
        <v>66</v>
      </c>
      <c r="J124" s="18" t="s">
        <v>66</v>
      </c>
      <c r="K124" s="18">
        <v>990.2608695652176</v>
      </c>
      <c r="L124" s="18"/>
      <c r="M124" s="18">
        <v>951.52613240418123</v>
      </c>
      <c r="N124" s="18" t="s">
        <v>66</v>
      </c>
      <c r="O124" s="18">
        <v>944.58541313302646</v>
      </c>
      <c r="P124" s="18" t="s">
        <v>66</v>
      </c>
      <c r="Q124" s="18">
        <v>868.61024144335363</v>
      </c>
      <c r="R124" s="18">
        <v>0</v>
      </c>
      <c r="S124" s="18">
        <v>0</v>
      </c>
      <c r="T124" s="18">
        <v>0</v>
      </c>
      <c r="U124" s="18">
        <v>0</v>
      </c>
      <c r="V124" s="18">
        <v>1088</v>
      </c>
      <c r="W124" s="18">
        <v>938.20564656674821</v>
      </c>
      <c r="X124" s="18">
        <v>938.25727136431783</v>
      </c>
      <c r="Y124" s="18">
        <v>979.25909831613262</v>
      </c>
      <c r="Z124" s="18"/>
      <c r="AA124" s="18"/>
      <c r="AB124" s="18"/>
      <c r="AC124" s="18">
        <f>SUM(D124:AB124)</f>
        <v>7698.7046727929774</v>
      </c>
      <c r="AD124" s="28">
        <f>SUMIF(AF124:AR124,"&gt;0")</f>
        <v>7698.7046727929774</v>
      </c>
      <c r="AE124" s="21" t="str">
        <f t="shared" si="77"/>
        <v/>
      </c>
      <c r="AF124" s="15">
        <f t="shared" si="60"/>
        <v>1088</v>
      </c>
      <c r="AG124" s="15">
        <f t="shared" si="61"/>
        <v>990.2608695652176</v>
      </c>
      <c r="AH124" s="15">
        <f t="shared" si="62"/>
        <v>979.25909831613262</v>
      </c>
      <c r="AI124" s="15">
        <f t="shared" si="63"/>
        <v>951.52613240418123</v>
      </c>
      <c r="AJ124" s="15">
        <f t="shared" si="64"/>
        <v>944.58541313302646</v>
      </c>
      <c r="AK124" s="15">
        <f t="shared" si="65"/>
        <v>938.25727136431783</v>
      </c>
      <c r="AL124" s="15">
        <f t="shared" si="66"/>
        <v>938.20564656674821</v>
      </c>
      <c r="AM124" s="15">
        <f t="shared" si="67"/>
        <v>868.61024144335363</v>
      </c>
      <c r="AN124" s="15">
        <f t="shared" si="68"/>
        <v>0</v>
      </c>
      <c r="AO124" s="15">
        <f t="shared" si="69"/>
        <v>0</v>
      </c>
      <c r="AP124" s="15">
        <f t="shared" si="70"/>
        <v>0</v>
      </c>
      <c r="AQ124" s="15">
        <f t="shared" si="71"/>
        <v>0</v>
      </c>
      <c r="AR124" s="15">
        <f t="shared" si="72"/>
        <v>0</v>
      </c>
      <c r="AS124" s="12" t="s">
        <v>45</v>
      </c>
      <c r="AT124" s="19" t="e">
        <f>VLOOKUP(B124,prot!A:I,9,FALSE)</f>
        <v>#N/A</v>
      </c>
      <c r="AU124" s="9" t="b">
        <f t="shared" si="73"/>
        <v>1</v>
      </c>
      <c r="AV124" s="8">
        <f t="shared" si="74"/>
        <v>0</v>
      </c>
    </row>
    <row r="125" spans="1:233" ht="12.75" customHeight="1" x14ac:dyDescent="0.25">
      <c r="A125" s="3">
        <v>11</v>
      </c>
      <c r="B125" s="1" t="s">
        <v>158</v>
      </c>
      <c r="C125">
        <v>1957</v>
      </c>
      <c r="D125" s="18"/>
      <c r="E125" s="4"/>
      <c r="F125" s="4"/>
      <c r="G125" s="4"/>
      <c r="H125" s="18"/>
      <c r="I125" s="18"/>
      <c r="J125" s="18"/>
      <c r="K125" s="18"/>
      <c r="L125" s="18"/>
      <c r="M125" s="18" t="s">
        <v>66</v>
      </c>
      <c r="N125" s="18">
        <v>446.3951367781155</v>
      </c>
      <c r="O125" s="18">
        <v>687.27467160660149</v>
      </c>
      <c r="P125" s="18">
        <v>680.48299319727903</v>
      </c>
      <c r="Q125" s="18">
        <v>0</v>
      </c>
      <c r="R125" s="18">
        <v>0</v>
      </c>
      <c r="S125" s="18">
        <v>664.24634709048962</v>
      </c>
      <c r="T125" s="18">
        <v>0</v>
      </c>
      <c r="U125" s="18">
        <v>726.52631578947376</v>
      </c>
      <c r="V125" s="18">
        <v>824.07551766138863</v>
      </c>
      <c r="W125" s="18">
        <v>0</v>
      </c>
      <c r="X125" s="18" t="s">
        <v>66</v>
      </c>
      <c r="Y125" s="18"/>
      <c r="Z125" s="18"/>
      <c r="AA125" s="18"/>
      <c r="AB125" s="18"/>
      <c r="AC125" s="18">
        <f>SUM(D125:AB125)</f>
        <v>4029.000982123348</v>
      </c>
      <c r="AD125" s="28">
        <f>SUMIF(AF125:AR125,"&gt;0")</f>
        <v>4029.000982123348</v>
      </c>
      <c r="AE125" s="21" t="str">
        <f t="shared" si="77"/>
        <v/>
      </c>
      <c r="AF125" s="15">
        <f t="shared" si="60"/>
        <v>824.07551766138863</v>
      </c>
      <c r="AG125" s="15">
        <f t="shared" si="61"/>
        <v>726.52631578947376</v>
      </c>
      <c r="AH125" s="15">
        <f t="shared" si="62"/>
        <v>687.27467160660149</v>
      </c>
      <c r="AI125" s="15">
        <f t="shared" si="63"/>
        <v>680.48299319727903</v>
      </c>
      <c r="AJ125" s="15">
        <f t="shared" si="64"/>
        <v>664.24634709048962</v>
      </c>
      <c r="AK125" s="15">
        <f t="shared" si="65"/>
        <v>446.3951367781155</v>
      </c>
      <c r="AL125" s="15">
        <f t="shared" si="66"/>
        <v>0</v>
      </c>
      <c r="AM125" s="15">
        <f t="shared" si="67"/>
        <v>0</v>
      </c>
      <c r="AN125" s="15">
        <f t="shared" si="68"/>
        <v>0</v>
      </c>
      <c r="AO125" s="15">
        <f t="shared" si="69"/>
        <v>0</v>
      </c>
      <c r="AP125" s="15" t="e">
        <f t="shared" si="70"/>
        <v>#NUM!</v>
      </c>
      <c r="AQ125" s="15" t="e">
        <f t="shared" si="71"/>
        <v>#NUM!</v>
      </c>
      <c r="AR125" s="15" t="e">
        <f t="shared" si="72"/>
        <v>#NUM!</v>
      </c>
      <c r="AS125" s="12" t="s">
        <v>45</v>
      </c>
      <c r="AT125" s="19" t="e">
        <f>VLOOKUP(B125,prot!A:I,9,FALSE)</f>
        <v>#N/A</v>
      </c>
      <c r="AU125" s="9" t="b">
        <f t="shared" si="73"/>
        <v>1</v>
      </c>
      <c r="AV125" s="8">
        <f t="shared" si="74"/>
        <v>0</v>
      </c>
    </row>
    <row r="126" spans="1:233" ht="12.75" customHeight="1" x14ac:dyDescent="0.25">
      <c r="A126" s="3">
        <v>12</v>
      </c>
      <c r="B126" s="64" t="s">
        <v>145</v>
      </c>
      <c r="C126" s="56">
        <v>1960</v>
      </c>
      <c r="D126" s="18" t="s">
        <v>66</v>
      </c>
      <c r="E126" s="37" t="s">
        <v>66</v>
      </c>
      <c r="F126" s="37" t="s">
        <v>66</v>
      </c>
      <c r="G126" s="18">
        <v>0</v>
      </c>
      <c r="H126" s="18">
        <v>0</v>
      </c>
      <c r="I126" s="18">
        <v>759.64125560538105</v>
      </c>
      <c r="J126" s="18">
        <v>583.93765903307883</v>
      </c>
      <c r="K126" s="18">
        <v>632.53888103413453</v>
      </c>
      <c r="L126" s="18"/>
      <c r="M126" s="18">
        <v>794.76108232584943</v>
      </c>
      <c r="N126" s="18">
        <v>744.19753086419757</v>
      </c>
      <c r="O126" s="18" t="s">
        <v>66</v>
      </c>
      <c r="P126" s="18" t="s">
        <v>66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 t="s">
        <v>66</v>
      </c>
      <c r="Y126" s="18"/>
      <c r="Z126" s="18"/>
      <c r="AA126" s="18"/>
      <c r="AB126" s="18"/>
      <c r="AC126" s="18"/>
      <c r="AD126" s="28">
        <f>SUMIF(AF126:AR126,"&gt;0")</f>
        <v>3515.0764088626415</v>
      </c>
      <c r="AE126" s="21" t="str">
        <f t="shared" ref="AE126" si="78">IF(AV126=0,"",AV126)</f>
        <v/>
      </c>
      <c r="AF126" s="15">
        <f t="shared" si="60"/>
        <v>794.76108232584943</v>
      </c>
      <c r="AG126" s="15">
        <f t="shared" si="61"/>
        <v>759.64125560538105</v>
      </c>
      <c r="AH126" s="15">
        <f t="shared" si="62"/>
        <v>744.19753086419757</v>
      </c>
      <c r="AI126" s="15">
        <f t="shared" si="63"/>
        <v>632.53888103413453</v>
      </c>
      <c r="AJ126" s="15">
        <f t="shared" si="64"/>
        <v>583.93765903307883</v>
      </c>
      <c r="AK126" s="15">
        <f t="shared" si="65"/>
        <v>0</v>
      </c>
      <c r="AL126" s="15">
        <f t="shared" si="66"/>
        <v>0</v>
      </c>
      <c r="AM126" s="15">
        <f t="shared" si="67"/>
        <v>0</v>
      </c>
      <c r="AN126" s="15">
        <f t="shared" si="68"/>
        <v>0</v>
      </c>
      <c r="AO126" s="15">
        <f t="shared" si="69"/>
        <v>0</v>
      </c>
      <c r="AP126" s="15">
        <f t="shared" si="70"/>
        <v>0</v>
      </c>
      <c r="AQ126" s="15">
        <f t="shared" si="71"/>
        <v>0</v>
      </c>
      <c r="AR126" s="15">
        <f t="shared" si="72"/>
        <v>0</v>
      </c>
      <c r="AS126" s="12" t="s">
        <v>45</v>
      </c>
      <c r="AT126" s="19" t="e">
        <f>VLOOKUP(B126,prot!A:I,9,FALSE)</f>
        <v>#N/A</v>
      </c>
      <c r="AU126" s="9" t="b">
        <f t="shared" ref="AU126" si="79">ISERROR(AT126)</f>
        <v>1</v>
      </c>
      <c r="AV126" s="8">
        <f t="shared" ref="AV126" si="80">IF(AU126,0,AT126)</f>
        <v>0</v>
      </c>
    </row>
    <row r="127" spans="1:233" ht="12.75" customHeight="1" x14ac:dyDescent="0.25">
      <c r="A127" s="3">
        <v>13</v>
      </c>
      <c r="B127" t="s">
        <v>154</v>
      </c>
      <c r="C127">
        <v>1968</v>
      </c>
      <c r="D127" s="18" t="s">
        <v>66</v>
      </c>
      <c r="E127" s="37" t="s">
        <v>66</v>
      </c>
      <c r="F127" s="37" t="s">
        <v>66</v>
      </c>
      <c r="G127" s="18">
        <v>0</v>
      </c>
      <c r="H127" s="18">
        <v>0</v>
      </c>
      <c r="I127" s="18" t="s">
        <v>66</v>
      </c>
      <c r="J127" s="18" t="s">
        <v>66</v>
      </c>
      <c r="K127" s="18">
        <v>911.4009508716324</v>
      </c>
      <c r="L127" s="18"/>
      <c r="M127" s="18" t="s">
        <v>66</v>
      </c>
      <c r="N127" s="18" t="s">
        <v>66</v>
      </c>
      <c r="O127" s="18" t="s">
        <v>66</v>
      </c>
      <c r="P127" s="18" t="s">
        <v>66</v>
      </c>
      <c r="Q127" s="18">
        <v>951.49968691296169</v>
      </c>
      <c r="R127" s="18"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" t="s">
        <v>66</v>
      </c>
      <c r="Y127" s="18"/>
      <c r="Z127" s="18"/>
      <c r="AA127" s="18"/>
      <c r="AB127" s="18"/>
      <c r="AC127" s="18">
        <f>SUM(D127:AB127)</f>
        <v>1862.900637784594</v>
      </c>
      <c r="AD127" s="28">
        <f>SUMIF(AF127:AR127,"&gt;0")</f>
        <v>1862.900637784594</v>
      </c>
      <c r="AE127" s="21" t="str">
        <f>IF(AV127=0,"",AV127)</f>
        <v/>
      </c>
      <c r="AF127" s="15">
        <f>LARGE($D127:$AB127,1)</f>
        <v>951.49968691296169</v>
      </c>
      <c r="AG127" s="15">
        <f>LARGE($D127:$AB127,2)</f>
        <v>911.4009508716324</v>
      </c>
      <c r="AH127" s="15">
        <f>LARGE($D127:$AB127,3)</f>
        <v>0</v>
      </c>
      <c r="AI127" s="15">
        <f>LARGE($D127:$AB127,4)</f>
        <v>0</v>
      </c>
      <c r="AJ127" s="15">
        <f>LARGE($D127:$AB127,5)</f>
        <v>0</v>
      </c>
      <c r="AK127" s="15">
        <f>LARGE($D127:$AB127,6)</f>
        <v>0</v>
      </c>
      <c r="AL127" s="15">
        <f>LARGE($D127:$AB127,7)</f>
        <v>0</v>
      </c>
      <c r="AM127" s="15">
        <f>LARGE($D127:$AB127,8)</f>
        <v>0</v>
      </c>
      <c r="AN127" s="15">
        <f>LARGE($D127:$AB127,9)</f>
        <v>0</v>
      </c>
      <c r="AO127" s="15">
        <f>LARGE($D127:$AB127,10)</f>
        <v>0</v>
      </c>
      <c r="AP127" s="15" t="e">
        <f>LARGE($D127:$AB127,11)</f>
        <v>#NUM!</v>
      </c>
      <c r="AQ127" s="15" t="e">
        <f>LARGE($D127:$AB127,12)</f>
        <v>#NUM!</v>
      </c>
      <c r="AR127" s="15" t="e">
        <f>LARGE($D127:$AB127,13)</f>
        <v>#NUM!</v>
      </c>
      <c r="AS127" s="12" t="s">
        <v>45</v>
      </c>
      <c r="AT127" s="19" t="e">
        <f>VLOOKUP(B127,prot!A:I,9,FALSE)</f>
        <v>#N/A</v>
      </c>
      <c r="AU127" s="9" t="b">
        <f>ISERROR(AT127)</f>
        <v>1</v>
      </c>
      <c r="AV127" s="8">
        <f>IF(AU127,0,AT127)</f>
        <v>0</v>
      </c>
    </row>
    <row r="128" spans="1:233" ht="12.6" customHeight="1" x14ac:dyDescent="0.25">
      <c r="A128" s="3"/>
      <c r="B128" s="69" t="s">
        <v>65</v>
      </c>
      <c r="C128" s="70"/>
      <c r="D128" s="18"/>
      <c r="E128" s="37"/>
      <c r="F128" s="37"/>
      <c r="G128" s="1">
        <v>0</v>
      </c>
      <c r="H128" s="18">
        <v>0</v>
      </c>
      <c r="I128" s="18"/>
      <c r="J128" s="18"/>
      <c r="K128" s="18"/>
      <c r="L128" s="18"/>
      <c r="M128" s="18"/>
      <c r="N128" s="18"/>
      <c r="O128" s="18"/>
      <c r="P128" s="1"/>
      <c r="Q128" s="18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8"/>
      <c r="Y128" s="1"/>
      <c r="Z128" s="1"/>
      <c r="AA128" s="1"/>
      <c r="AB128" s="1"/>
      <c r="AC128" s="18">
        <f t="shared" si="75"/>
        <v>0</v>
      </c>
      <c r="AD128" s="28">
        <f t="shared" si="76"/>
        <v>0</v>
      </c>
      <c r="AE128" s="21"/>
      <c r="AF128" s="15">
        <f t="shared" si="60"/>
        <v>0</v>
      </c>
      <c r="AG128" s="15">
        <f t="shared" si="61"/>
        <v>0</v>
      </c>
      <c r="AH128" s="15">
        <f t="shared" si="62"/>
        <v>0</v>
      </c>
      <c r="AI128" s="15">
        <f t="shared" si="63"/>
        <v>0</v>
      </c>
      <c r="AJ128" s="15">
        <f t="shared" si="64"/>
        <v>0</v>
      </c>
      <c r="AK128" s="15">
        <f t="shared" si="65"/>
        <v>0</v>
      </c>
      <c r="AL128" s="15">
        <f t="shared" si="66"/>
        <v>0</v>
      </c>
      <c r="AM128" s="15">
        <f t="shared" si="67"/>
        <v>0</v>
      </c>
      <c r="AN128" s="15">
        <f t="shared" si="68"/>
        <v>0</v>
      </c>
      <c r="AO128" s="15" t="e">
        <f t="shared" si="69"/>
        <v>#NUM!</v>
      </c>
      <c r="AP128" s="15" t="e">
        <f t="shared" si="70"/>
        <v>#NUM!</v>
      </c>
      <c r="AQ128" s="15" t="e">
        <f t="shared" si="71"/>
        <v>#NUM!</v>
      </c>
      <c r="AR128" s="15" t="e">
        <f t="shared" si="72"/>
        <v>#NUM!</v>
      </c>
      <c r="AS128" s="12" t="s">
        <v>45</v>
      </c>
      <c r="AT128" s="19" t="e">
        <f>VLOOKUP(B128,prot!A:I,9,FALSE)</f>
        <v>#N/A</v>
      </c>
      <c r="AU128" s="9" t="b">
        <f t="shared" si="73"/>
        <v>1</v>
      </c>
      <c r="AV128" s="8">
        <f t="shared" si="74"/>
        <v>0</v>
      </c>
    </row>
    <row r="129" spans="1:49" ht="12.6" customHeight="1" x14ac:dyDescent="0.25">
      <c r="A129" s="3">
        <v>1</v>
      </c>
      <c r="B129" s="4" t="s">
        <v>11</v>
      </c>
      <c r="C129" s="52">
        <v>1952</v>
      </c>
      <c r="D129" s="18">
        <v>1030</v>
      </c>
      <c r="E129" s="37">
        <v>1030</v>
      </c>
      <c r="F129" s="37">
        <v>1030</v>
      </c>
      <c r="G129" s="18">
        <v>922.04192546583852</v>
      </c>
      <c r="H129" s="18">
        <v>1030</v>
      </c>
      <c r="I129" s="18">
        <v>490.35610950367237</v>
      </c>
      <c r="J129" s="18">
        <v>1025</v>
      </c>
      <c r="K129" s="18">
        <v>714.53630327693293</v>
      </c>
      <c r="L129" s="18"/>
      <c r="M129" s="18">
        <v>842.11085156084096</v>
      </c>
      <c r="N129" s="18">
        <v>845.01307759372264</v>
      </c>
      <c r="O129" s="18">
        <v>884.62521457181015</v>
      </c>
      <c r="P129" s="18">
        <v>905.48073022312383</v>
      </c>
      <c r="Q129" s="18">
        <v>1030</v>
      </c>
      <c r="R129" s="18">
        <v>956.03290098070238</v>
      </c>
      <c r="S129" s="18">
        <v>980.62144886363637</v>
      </c>
      <c r="T129" s="18">
        <v>1004.6055226824461</v>
      </c>
      <c r="U129" s="18">
        <v>0</v>
      </c>
      <c r="V129" s="18">
        <v>965.34085335948987</v>
      </c>
      <c r="W129" s="18">
        <v>1030</v>
      </c>
      <c r="X129" s="18">
        <v>1030</v>
      </c>
      <c r="Y129" s="18">
        <v>1030</v>
      </c>
      <c r="Z129" s="18"/>
      <c r="AA129" s="18"/>
      <c r="AB129" s="18"/>
      <c r="AC129" s="18">
        <f>SUM(D129:AB129)</f>
        <v>18775.764938082219</v>
      </c>
      <c r="AD129" s="28">
        <f>SUMIF(AF129:AR129,"&gt;0")</f>
        <v>13171.600725886276</v>
      </c>
      <c r="AE129" s="21" t="str">
        <f t="shared" ref="AE129:AE139" si="81">IF(AV129=0,"",AV129)</f>
        <v/>
      </c>
      <c r="AF129" s="15">
        <f t="shared" si="60"/>
        <v>1030</v>
      </c>
      <c r="AG129" s="15">
        <f t="shared" si="61"/>
        <v>1030</v>
      </c>
      <c r="AH129" s="15">
        <f t="shared" si="62"/>
        <v>1030</v>
      </c>
      <c r="AI129" s="15">
        <f t="shared" si="63"/>
        <v>1030</v>
      </c>
      <c r="AJ129" s="15">
        <f t="shared" si="64"/>
        <v>1030</v>
      </c>
      <c r="AK129" s="15">
        <f t="shared" si="65"/>
        <v>1030</v>
      </c>
      <c r="AL129" s="15">
        <f t="shared" si="66"/>
        <v>1030</v>
      </c>
      <c r="AM129" s="15">
        <f t="shared" si="67"/>
        <v>1030</v>
      </c>
      <c r="AN129" s="15">
        <f t="shared" si="68"/>
        <v>1025</v>
      </c>
      <c r="AO129" s="15">
        <f t="shared" si="69"/>
        <v>1004.6055226824461</v>
      </c>
      <c r="AP129" s="15">
        <f t="shared" si="70"/>
        <v>980.62144886363637</v>
      </c>
      <c r="AQ129" s="15">
        <f t="shared" si="71"/>
        <v>965.34085335948987</v>
      </c>
      <c r="AR129" s="15">
        <f t="shared" si="72"/>
        <v>956.03290098070238</v>
      </c>
      <c r="AS129" s="12" t="s">
        <v>45</v>
      </c>
      <c r="AT129" s="19" t="e">
        <f>VLOOKUP(B129,prot!A:I,9,FALSE)</f>
        <v>#N/A</v>
      </c>
      <c r="AU129" s="9" t="b">
        <f t="shared" si="73"/>
        <v>1</v>
      </c>
      <c r="AV129" s="8">
        <f t="shared" si="74"/>
        <v>0</v>
      </c>
      <c r="AW129" t="e">
        <f>ROUND(#REF!/#REF!*#REF!,0)</f>
        <v>#REF!</v>
      </c>
    </row>
    <row r="130" spans="1:49" ht="12.6" customHeight="1" x14ac:dyDescent="0.25">
      <c r="A130" s="3">
        <v>2</v>
      </c>
      <c r="B130" s="2" t="s">
        <v>59</v>
      </c>
      <c r="C130" s="55">
        <v>1951</v>
      </c>
      <c r="D130" s="18">
        <v>975.26653883029724</v>
      </c>
      <c r="E130" s="37" t="s">
        <v>66</v>
      </c>
      <c r="F130" s="37" t="s">
        <v>66</v>
      </c>
      <c r="G130" s="18">
        <v>779.1884026729897</v>
      </c>
      <c r="H130" s="18">
        <v>0</v>
      </c>
      <c r="I130" s="18">
        <v>1045</v>
      </c>
      <c r="J130" s="18">
        <v>943.3761467889907</v>
      </c>
      <c r="K130" s="18">
        <v>1045</v>
      </c>
      <c r="L130" s="18"/>
      <c r="M130" s="18">
        <v>633.88214904679376</v>
      </c>
      <c r="N130" s="18">
        <v>769.84211899791205</v>
      </c>
      <c r="O130" s="18">
        <v>1045</v>
      </c>
      <c r="P130" s="18">
        <v>1045</v>
      </c>
      <c r="Q130" s="18">
        <v>1034.0868568517574</v>
      </c>
      <c r="R130" s="18">
        <v>964.46366782006919</v>
      </c>
      <c r="S130" s="18">
        <v>1045</v>
      </c>
      <c r="T130" s="18">
        <v>1045</v>
      </c>
      <c r="U130" s="18">
        <v>1045</v>
      </c>
      <c r="V130" s="18">
        <v>1045</v>
      </c>
      <c r="W130" s="18">
        <v>0</v>
      </c>
      <c r="X130" s="18" t="s">
        <v>66</v>
      </c>
      <c r="Y130" s="18"/>
      <c r="Z130" s="18"/>
      <c r="AA130" s="18"/>
      <c r="AB130" s="18"/>
      <c r="AC130" s="18">
        <f>SUM(D130:AB130)</f>
        <v>14460.105881008811</v>
      </c>
      <c r="AD130" s="28">
        <f>SUMIF(AF130:AR130,"&gt;0")</f>
        <v>13056.381612964105</v>
      </c>
      <c r="AE130" s="21" t="str">
        <f t="shared" si="81"/>
        <v/>
      </c>
      <c r="AF130" s="15">
        <f t="shared" si="60"/>
        <v>1045</v>
      </c>
      <c r="AG130" s="15">
        <f t="shared" si="61"/>
        <v>1045</v>
      </c>
      <c r="AH130" s="15">
        <f t="shared" si="62"/>
        <v>1045</v>
      </c>
      <c r="AI130" s="15">
        <f t="shared" si="63"/>
        <v>1045</v>
      </c>
      <c r="AJ130" s="15">
        <f t="shared" si="64"/>
        <v>1045</v>
      </c>
      <c r="AK130" s="15">
        <f t="shared" si="65"/>
        <v>1045</v>
      </c>
      <c r="AL130" s="15">
        <f t="shared" si="66"/>
        <v>1045</v>
      </c>
      <c r="AM130" s="15">
        <f t="shared" si="67"/>
        <v>1045</v>
      </c>
      <c r="AN130" s="15">
        <f t="shared" si="68"/>
        <v>1034.0868568517574</v>
      </c>
      <c r="AO130" s="15">
        <f t="shared" si="69"/>
        <v>975.26653883029724</v>
      </c>
      <c r="AP130" s="15">
        <f t="shared" si="70"/>
        <v>964.46366782006919</v>
      </c>
      <c r="AQ130" s="15">
        <f t="shared" si="71"/>
        <v>943.3761467889907</v>
      </c>
      <c r="AR130" s="15">
        <f t="shared" si="72"/>
        <v>779.1884026729897</v>
      </c>
      <c r="AS130" s="12" t="s">
        <v>45</v>
      </c>
      <c r="AT130" s="19" t="e">
        <f>VLOOKUP(B130,prot!A:I,9,FALSE)</f>
        <v>#N/A</v>
      </c>
      <c r="AU130" s="9" t="b">
        <f t="shared" si="73"/>
        <v>1</v>
      </c>
      <c r="AV130" s="8">
        <f t="shared" si="74"/>
        <v>0</v>
      </c>
      <c r="AW130" t="e">
        <f>ROUND(#REF!/#REF!*#REF!,0)</f>
        <v>#REF!</v>
      </c>
    </row>
    <row r="131" spans="1:49" ht="12.6" customHeight="1" x14ac:dyDescent="0.25">
      <c r="A131" s="3">
        <v>3</v>
      </c>
      <c r="B131" s="1" t="s">
        <v>18</v>
      </c>
      <c r="C131" s="53">
        <v>1947</v>
      </c>
      <c r="D131" s="18">
        <v>1077.2422731804586</v>
      </c>
      <c r="E131" s="37" t="s">
        <v>66</v>
      </c>
      <c r="F131" s="37" t="s">
        <v>66</v>
      </c>
      <c r="G131" s="18">
        <v>1110</v>
      </c>
      <c r="H131" s="18">
        <v>835.18728302576289</v>
      </c>
      <c r="I131" s="18" t="s">
        <v>66</v>
      </c>
      <c r="J131" s="18">
        <v>863.02149178255377</v>
      </c>
      <c r="K131" s="18">
        <v>966.73568163484822</v>
      </c>
      <c r="L131" s="18"/>
      <c r="M131" s="18">
        <v>781.11862547980263</v>
      </c>
      <c r="N131" s="18">
        <v>794.90867579908672</v>
      </c>
      <c r="O131" s="18">
        <v>628.95809739524361</v>
      </c>
      <c r="P131" s="18">
        <v>794.9008592200928</v>
      </c>
      <c r="Q131" s="18">
        <v>849.38940319086089</v>
      </c>
      <c r="R131" s="18">
        <v>1049.2074742268044</v>
      </c>
      <c r="S131" s="18">
        <v>0</v>
      </c>
      <c r="T131" s="18">
        <v>733.57166722352179</v>
      </c>
      <c r="U131" s="18">
        <v>620.00903342366769</v>
      </c>
      <c r="V131" s="18">
        <v>702.85288270377748</v>
      </c>
      <c r="W131" s="18">
        <v>912.82724947686597</v>
      </c>
      <c r="X131" s="18" t="s">
        <v>66</v>
      </c>
      <c r="Y131" s="18"/>
      <c r="Z131" s="18"/>
      <c r="AA131" s="18"/>
      <c r="AB131" s="18"/>
      <c r="AC131" s="18">
        <f>SUM(D131:AB131)</f>
        <v>12719.930697763348</v>
      </c>
      <c r="AD131" s="28">
        <f>SUMIF(AF131:AR131,"&gt;0")</f>
        <v>11470.963566944436</v>
      </c>
      <c r="AE131" s="21" t="str">
        <f t="shared" si="81"/>
        <v/>
      </c>
      <c r="AF131" s="15">
        <f t="shared" si="60"/>
        <v>1110</v>
      </c>
      <c r="AG131" s="15">
        <f t="shared" si="61"/>
        <v>1077.2422731804586</v>
      </c>
      <c r="AH131" s="15">
        <f t="shared" si="62"/>
        <v>1049.2074742268044</v>
      </c>
      <c r="AI131" s="15">
        <f t="shared" si="63"/>
        <v>966.73568163484822</v>
      </c>
      <c r="AJ131" s="15">
        <f t="shared" si="64"/>
        <v>912.82724947686597</v>
      </c>
      <c r="AK131" s="15">
        <f t="shared" si="65"/>
        <v>863.02149178255377</v>
      </c>
      <c r="AL131" s="15">
        <f t="shared" si="66"/>
        <v>849.38940319086089</v>
      </c>
      <c r="AM131" s="15">
        <f t="shared" si="67"/>
        <v>835.18728302576289</v>
      </c>
      <c r="AN131" s="15">
        <f t="shared" si="68"/>
        <v>794.90867579908672</v>
      </c>
      <c r="AO131" s="15">
        <f t="shared" si="69"/>
        <v>794.9008592200928</v>
      </c>
      <c r="AP131" s="15">
        <f t="shared" si="70"/>
        <v>781.11862547980263</v>
      </c>
      <c r="AQ131" s="15">
        <f t="shared" si="71"/>
        <v>733.57166722352179</v>
      </c>
      <c r="AR131" s="15">
        <f t="shared" si="72"/>
        <v>702.85288270377748</v>
      </c>
      <c r="AS131" s="12" t="s">
        <v>45</v>
      </c>
      <c r="AT131" s="19" t="e">
        <f>VLOOKUP(B131,prot!A:I,9,FALSE)</f>
        <v>#N/A</v>
      </c>
      <c r="AU131" s="9" t="b">
        <f t="shared" si="73"/>
        <v>1</v>
      </c>
      <c r="AV131" s="8">
        <f t="shared" si="74"/>
        <v>0</v>
      </c>
      <c r="AW131" t="e">
        <f>ROUND(#REF!/#REF!*#REF!,0)</f>
        <v>#REF!</v>
      </c>
    </row>
    <row r="132" spans="1:49" ht="12.6" customHeight="1" x14ac:dyDescent="0.25">
      <c r="A132" s="3">
        <v>4</v>
      </c>
      <c r="B132" s="2" t="s">
        <v>69</v>
      </c>
      <c r="C132" s="55">
        <v>1948</v>
      </c>
      <c r="D132" s="18" t="s">
        <v>66</v>
      </c>
      <c r="E132" s="37"/>
      <c r="F132" s="37"/>
      <c r="G132" s="18">
        <v>610.57606589147281</v>
      </c>
      <c r="H132" s="18">
        <v>753.80572768380512</v>
      </c>
      <c r="I132" s="18">
        <v>868.4721396731054</v>
      </c>
      <c r="J132" s="18">
        <v>1093</v>
      </c>
      <c r="K132" s="18">
        <v>1067.6197225572978</v>
      </c>
      <c r="L132" s="18"/>
      <c r="M132" s="18">
        <v>911.82015167930638</v>
      </c>
      <c r="N132" s="18">
        <v>960.32959850606903</v>
      </c>
      <c r="O132" s="18">
        <v>828.86140114516661</v>
      </c>
      <c r="P132" s="18">
        <v>889.42208036049578</v>
      </c>
      <c r="Q132" s="18">
        <v>0</v>
      </c>
      <c r="R132" s="18">
        <v>0</v>
      </c>
      <c r="S132" s="18">
        <v>0</v>
      </c>
      <c r="T132" s="18">
        <v>0</v>
      </c>
      <c r="U132" s="18">
        <v>909.60744728577856</v>
      </c>
      <c r="V132" s="18">
        <v>883.92848074481594</v>
      </c>
      <c r="W132" s="18">
        <v>755.95248337895976</v>
      </c>
      <c r="X132" s="18" t="s">
        <v>66</v>
      </c>
      <c r="Y132" s="18"/>
      <c r="Z132" s="18"/>
      <c r="AA132" s="18"/>
      <c r="AB132" s="18"/>
      <c r="AC132" s="18">
        <f>SUM(D132:AB132)</f>
        <v>10533.395298906275</v>
      </c>
      <c r="AD132" s="28">
        <f>SUMIF(AF132:AR132,"&gt;0")</f>
        <v>10533.395298906273</v>
      </c>
      <c r="AE132" s="21" t="str">
        <f t="shared" si="81"/>
        <v/>
      </c>
      <c r="AF132" s="15">
        <f t="shared" si="60"/>
        <v>1093</v>
      </c>
      <c r="AG132" s="15">
        <f t="shared" si="61"/>
        <v>1067.6197225572978</v>
      </c>
      <c r="AH132" s="15">
        <f t="shared" si="62"/>
        <v>960.32959850606903</v>
      </c>
      <c r="AI132" s="15">
        <f t="shared" si="63"/>
        <v>911.82015167930638</v>
      </c>
      <c r="AJ132" s="15">
        <f t="shared" si="64"/>
        <v>909.60744728577856</v>
      </c>
      <c r="AK132" s="15">
        <f t="shared" si="65"/>
        <v>889.42208036049578</v>
      </c>
      <c r="AL132" s="15">
        <f t="shared" si="66"/>
        <v>883.92848074481594</v>
      </c>
      <c r="AM132" s="15">
        <f t="shared" si="67"/>
        <v>868.4721396731054</v>
      </c>
      <c r="AN132" s="15">
        <f t="shared" si="68"/>
        <v>828.86140114516661</v>
      </c>
      <c r="AO132" s="15">
        <f t="shared" si="69"/>
        <v>755.95248337895976</v>
      </c>
      <c r="AP132" s="15">
        <f t="shared" si="70"/>
        <v>753.80572768380512</v>
      </c>
      <c r="AQ132" s="15">
        <f t="shared" si="71"/>
        <v>610.57606589147281</v>
      </c>
      <c r="AR132" s="15">
        <f t="shared" si="72"/>
        <v>0</v>
      </c>
      <c r="AS132" s="12" t="s">
        <v>45</v>
      </c>
      <c r="AT132" s="19" t="e">
        <f>VLOOKUP(B132,prot!A:I,9,FALSE)</f>
        <v>#N/A</v>
      </c>
      <c r="AU132" s="9" t="b">
        <f t="shared" si="73"/>
        <v>1</v>
      </c>
      <c r="AV132" s="8">
        <f t="shared" si="74"/>
        <v>0</v>
      </c>
      <c r="AW132" t="e">
        <f>ROUND(#REF!/#REF!*#REF!,0)</f>
        <v>#REF!</v>
      </c>
    </row>
    <row r="133" spans="1:49" ht="12.6" customHeight="1" x14ac:dyDescent="0.25">
      <c r="A133" s="3">
        <v>5</v>
      </c>
      <c r="B133" s="1" t="s">
        <v>74</v>
      </c>
      <c r="C133" s="68">
        <v>1953</v>
      </c>
      <c r="D133" s="18" t="s">
        <v>66</v>
      </c>
      <c r="E133" s="37"/>
      <c r="F133" s="37"/>
      <c r="G133" s="66">
        <v>0</v>
      </c>
      <c r="H133" s="66">
        <v>0</v>
      </c>
      <c r="I133" s="38"/>
      <c r="J133" s="66">
        <v>614.54590204282533</v>
      </c>
      <c r="K133" s="38">
        <v>922.70137524557958</v>
      </c>
      <c r="L133" s="38"/>
      <c r="M133" s="66">
        <v>1014.9999999999999</v>
      </c>
      <c r="N133" s="66">
        <v>1014.9999999999999</v>
      </c>
      <c r="O133" s="18">
        <v>653.77556858818491</v>
      </c>
      <c r="P133" s="66">
        <v>662.70111479361253</v>
      </c>
      <c r="Q133" s="66">
        <v>0</v>
      </c>
      <c r="R133" s="66">
        <v>952.04923273657278</v>
      </c>
      <c r="S133" s="66">
        <v>810.36777843954724</v>
      </c>
      <c r="T133" s="66">
        <v>920.52728106373229</v>
      </c>
      <c r="U133" s="33">
        <v>894.4536817102138</v>
      </c>
      <c r="V133" s="66">
        <v>682.74023231256592</v>
      </c>
      <c r="W133" s="66">
        <v>617.59074488216072</v>
      </c>
      <c r="X133" s="18" t="s">
        <v>66</v>
      </c>
      <c r="Y133" s="66"/>
      <c r="Z133" s="66"/>
      <c r="AA133" s="66"/>
      <c r="AB133" s="66"/>
      <c r="AC133" s="18">
        <f>SUM(D133:AB133)</f>
        <v>9761.4529118149949</v>
      </c>
      <c r="AD133" s="28">
        <f>SUMIF(AF133:AR133,"&gt;0")</f>
        <v>9761.4529118149949</v>
      </c>
      <c r="AE133" s="21" t="str">
        <f t="shared" si="81"/>
        <v/>
      </c>
      <c r="AF133" s="15">
        <f t="shared" si="60"/>
        <v>1014.9999999999999</v>
      </c>
      <c r="AG133" s="15">
        <f t="shared" si="61"/>
        <v>1014.9999999999999</v>
      </c>
      <c r="AH133" s="15">
        <f t="shared" si="62"/>
        <v>952.04923273657278</v>
      </c>
      <c r="AI133" s="15">
        <f t="shared" si="63"/>
        <v>922.70137524557958</v>
      </c>
      <c r="AJ133" s="15">
        <f t="shared" si="64"/>
        <v>920.52728106373229</v>
      </c>
      <c r="AK133" s="15">
        <f t="shared" si="65"/>
        <v>894.4536817102138</v>
      </c>
      <c r="AL133" s="15">
        <f t="shared" si="66"/>
        <v>810.36777843954724</v>
      </c>
      <c r="AM133" s="15">
        <f t="shared" si="67"/>
        <v>682.74023231256592</v>
      </c>
      <c r="AN133" s="15">
        <f t="shared" si="68"/>
        <v>662.70111479361253</v>
      </c>
      <c r="AO133" s="15">
        <f t="shared" si="69"/>
        <v>653.77556858818491</v>
      </c>
      <c r="AP133" s="15">
        <f t="shared" si="70"/>
        <v>617.59074488216072</v>
      </c>
      <c r="AQ133" s="15">
        <f t="shared" si="71"/>
        <v>614.54590204282533</v>
      </c>
      <c r="AR133" s="15">
        <f t="shared" si="72"/>
        <v>0</v>
      </c>
      <c r="AS133" s="12" t="s">
        <v>45</v>
      </c>
      <c r="AT133" s="19" t="e">
        <f>VLOOKUP(B133,prot!A:I,9,FALSE)</f>
        <v>#N/A</v>
      </c>
      <c r="AU133" s="9" t="b">
        <f t="shared" ref="AU133:AU139" si="82">ISERROR(AT133)</f>
        <v>1</v>
      </c>
      <c r="AV133" s="8">
        <f t="shared" ref="AV133:AV139" si="83">IF(AU133,0,AT133)</f>
        <v>0</v>
      </c>
      <c r="AW133" t="e">
        <f>ROUND(#REF!/#REF!*#REF!,0)</f>
        <v>#REF!</v>
      </c>
    </row>
    <row r="134" spans="1:49" x14ac:dyDescent="0.25">
      <c r="A134" s="3">
        <v>6</v>
      </c>
      <c r="B134" s="2" t="s">
        <v>29</v>
      </c>
      <c r="C134" s="55">
        <v>1941</v>
      </c>
      <c r="D134" s="18" t="s">
        <v>66</v>
      </c>
      <c r="E134" s="37"/>
      <c r="F134" s="37"/>
      <c r="G134" s="18">
        <v>687.74450415241824</v>
      </c>
      <c r="H134" s="18">
        <v>0</v>
      </c>
      <c r="I134" s="38">
        <v>776.8349196906604</v>
      </c>
      <c r="J134" s="38">
        <v>821.57002188183822</v>
      </c>
      <c r="K134" s="18">
        <v>749.3025767336112</v>
      </c>
      <c r="L134" s="18"/>
      <c r="M134" s="18">
        <v>642.19262295081967</v>
      </c>
      <c r="N134" s="18">
        <v>654.05749525616693</v>
      </c>
      <c r="O134" s="18" t="s">
        <v>66</v>
      </c>
      <c r="P134" s="18">
        <v>607.8352860096486</v>
      </c>
      <c r="Q134" s="18">
        <v>665.57948645994111</v>
      </c>
      <c r="R134" s="18">
        <v>833.70118687456375</v>
      </c>
      <c r="S134" s="18">
        <v>0</v>
      </c>
      <c r="T134" s="18">
        <v>0</v>
      </c>
      <c r="U134" s="18">
        <v>444.19592076877825</v>
      </c>
      <c r="V134" s="18">
        <v>1095.4605633802819</v>
      </c>
      <c r="W134" s="18">
        <v>0</v>
      </c>
      <c r="X134" s="18" t="s">
        <v>66</v>
      </c>
      <c r="Y134" s="18"/>
      <c r="Z134" s="18"/>
      <c r="AA134" s="18"/>
      <c r="AB134" s="18"/>
      <c r="AC134" s="18">
        <f>SUM(D134:AB134)</f>
        <v>7978.4745841587282</v>
      </c>
      <c r="AD134" s="28">
        <f>SUMIF(AF134:AR134,"&gt;0")</f>
        <v>7978.4745841587282</v>
      </c>
      <c r="AE134" s="21" t="str">
        <f t="shared" si="81"/>
        <v/>
      </c>
      <c r="AF134" s="15">
        <f t="shared" si="60"/>
        <v>1095.4605633802819</v>
      </c>
      <c r="AG134" s="15">
        <f t="shared" si="61"/>
        <v>833.70118687456375</v>
      </c>
      <c r="AH134" s="15">
        <f t="shared" si="62"/>
        <v>821.57002188183822</v>
      </c>
      <c r="AI134" s="15">
        <f t="shared" si="63"/>
        <v>776.8349196906604</v>
      </c>
      <c r="AJ134" s="15">
        <f t="shared" si="64"/>
        <v>749.3025767336112</v>
      </c>
      <c r="AK134" s="15">
        <f t="shared" si="65"/>
        <v>687.74450415241824</v>
      </c>
      <c r="AL134" s="15">
        <f t="shared" si="66"/>
        <v>665.57948645994111</v>
      </c>
      <c r="AM134" s="15">
        <f t="shared" si="67"/>
        <v>654.05749525616693</v>
      </c>
      <c r="AN134" s="15">
        <f t="shared" si="68"/>
        <v>642.19262295081967</v>
      </c>
      <c r="AO134" s="15">
        <f t="shared" si="69"/>
        <v>607.8352860096486</v>
      </c>
      <c r="AP134" s="15">
        <f t="shared" si="70"/>
        <v>444.19592076877825</v>
      </c>
      <c r="AQ134" s="15">
        <f t="shared" si="71"/>
        <v>0</v>
      </c>
      <c r="AR134" s="15">
        <f t="shared" si="72"/>
        <v>0</v>
      </c>
      <c r="AS134" s="12" t="s">
        <v>45</v>
      </c>
      <c r="AT134" s="19" t="e">
        <f>VLOOKUP(B134,prot!A:I,9,FALSE)</f>
        <v>#N/A</v>
      </c>
      <c r="AU134" s="9" t="b">
        <f t="shared" si="82"/>
        <v>1</v>
      </c>
      <c r="AV134" s="8">
        <f t="shared" si="83"/>
        <v>0</v>
      </c>
    </row>
    <row r="135" spans="1:49" x14ac:dyDescent="0.25">
      <c r="A135" s="3">
        <v>7</v>
      </c>
      <c r="B135" s="1" t="s">
        <v>20</v>
      </c>
      <c r="C135" s="53">
        <v>1943</v>
      </c>
      <c r="D135" s="18" t="s">
        <v>66</v>
      </c>
      <c r="E135" s="37"/>
      <c r="F135" s="37"/>
      <c r="G135" s="18">
        <v>628.81236542602278</v>
      </c>
      <c r="H135" s="18">
        <v>0</v>
      </c>
      <c r="I135" s="18" t="s">
        <v>66</v>
      </c>
      <c r="J135" s="18" t="s">
        <v>66</v>
      </c>
      <c r="K135" s="18" t="s">
        <v>66</v>
      </c>
      <c r="L135" s="18"/>
      <c r="M135" s="18">
        <v>751.8090203205021</v>
      </c>
      <c r="N135" s="18">
        <v>589.12182203389818</v>
      </c>
      <c r="O135" s="18">
        <v>882.38494694960218</v>
      </c>
      <c r="P135" s="18">
        <v>932.43319985438666</v>
      </c>
      <c r="Q135" s="18">
        <v>0</v>
      </c>
      <c r="R135" s="18">
        <v>0</v>
      </c>
      <c r="S135" s="18">
        <v>0</v>
      </c>
      <c r="T135" s="18">
        <v>0</v>
      </c>
      <c r="U135" s="18">
        <v>794.13618254255721</v>
      </c>
      <c r="V135" s="18">
        <v>753.18506168722911</v>
      </c>
      <c r="W135" s="18">
        <v>948.65759019741336</v>
      </c>
      <c r="X135" s="18" t="s">
        <v>66</v>
      </c>
      <c r="Y135" s="18"/>
      <c r="Z135" s="18"/>
      <c r="AA135" s="18"/>
      <c r="AB135" s="18"/>
      <c r="AC135" s="18">
        <f>SUM(D135:AB135)</f>
        <v>6280.5401890116118</v>
      </c>
      <c r="AD135" s="28">
        <f>SUMIF(AF135:AR135,"&gt;0")</f>
        <v>6280.5401890116109</v>
      </c>
      <c r="AE135" s="21" t="str">
        <f t="shared" si="81"/>
        <v/>
      </c>
      <c r="AF135" s="15">
        <f t="shared" si="60"/>
        <v>948.65759019741336</v>
      </c>
      <c r="AG135" s="15">
        <f t="shared" si="61"/>
        <v>932.43319985438666</v>
      </c>
      <c r="AH135" s="15">
        <f t="shared" si="62"/>
        <v>882.38494694960218</v>
      </c>
      <c r="AI135" s="15">
        <f t="shared" si="63"/>
        <v>794.13618254255721</v>
      </c>
      <c r="AJ135" s="15">
        <f t="shared" si="64"/>
        <v>753.18506168722911</v>
      </c>
      <c r="AK135" s="15">
        <f t="shared" si="65"/>
        <v>751.8090203205021</v>
      </c>
      <c r="AL135" s="15">
        <f t="shared" si="66"/>
        <v>628.81236542602278</v>
      </c>
      <c r="AM135" s="15">
        <f t="shared" si="67"/>
        <v>589.12182203389818</v>
      </c>
      <c r="AN135" s="15">
        <f t="shared" si="68"/>
        <v>0</v>
      </c>
      <c r="AO135" s="15">
        <f t="shared" si="69"/>
        <v>0</v>
      </c>
      <c r="AP135" s="15">
        <f t="shared" si="70"/>
        <v>0</v>
      </c>
      <c r="AQ135" s="15">
        <f t="shared" si="71"/>
        <v>0</v>
      </c>
      <c r="AR135" s="15">
        <f t="shared" si="72"/>
        <v>0</v>
      </c>
      <c r="AS135" s="12" t="s">
        <v>45</v>
      </c>
      <c r="AT135" s="19" t="e">
        <f>VLOOKUP(B135,prot!A:I,9,FALSE)</f>
        <v>#N/A</v>
      </c>
      <c r="AU135" s="9" t="b">
        <f t="shared" si="82"/>
        <v>1</v>
      </c>
      <c r="AV135" s="8">
        <f t="shared" si="83"/>
        <v>0</v>
      </c>
    </row>
    <row r="136" spans="1:49" x14ac:dyDescent="0.25">
      <c r="A136" s="3">
        <v>8</v>
      </c>
      <c r="B136" s="1" t="s">
        <v>150</v>
      </c>
      <c r="C136" s="53">
        <v>1953</v>
      </c>
      <c r="D136" s="1"/>
      <c r="E136" s="1"/>
      <c r="F136" s="1"/>
      <c r="G136" s="1"/>
      <c r="H136" s="1"/>
      <c r="I136" s="1"/>
      <c r="J136" s="18">
        <v>691.27906976744168</v>
      </c>
      <c r="K136" s="1" t="s">
        <v>66</v>
      </c>
      <c r="L136" s="1"/>
      <c r="M136" s="18">
        <v>670.16806722689068</v>
      </c>
      <c r="N136" s="18">
        <v>707.14338598223071</v>
      </c>
      <c r="O136" s="1" t="s">
        <v>66</v>
      </c>
      <c r="P136" s="1" t="s">
        <v>66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 t="s">
        <v>66</v>
      </c>
      <c r="Y136" s="1"/>
      <c r="Z136" s="1"/>
      <c r="AA136" s="1">
        <v>0</v>
      </c>
      <c r="AB136" s="1"/>
      <c r="AC136" s="18">
        <f>SUM(D136:AB136)</f>
        <v>2068.5905229765631</v>
      </c>
      <c r="AD136" s="28">
        <f>SUMIF(AF136:AR136,"&gt;0")</f>
        <v>2068.5905229765631</v>
      </c>
      <c r="AE136" s="21" t="str">
        <f t="shared" si="81"/>
        <v/>
      </c>
      <c r="AF136" s="15">
        <f t="shared" si="60"/>
        <v>707.14338598223071</v>
      </c>
      <c r="AG136" s="15">
        <f t="shared" si="61"/>
        <v>691.27906976744168</v>
      </c>
      <c r="AH136" s="15">
        <f t="shared" si="62"/>
        <v>670.16806722689068</v>
      </c>
      <c r="AI136" s="15">
        <f t="shared" si="63"/>
        <v>0</v>
      </c>
      <c r="AJ136" s="15">
        <f t="shared" si="64"/>
        <v>0</v>
      </c>
      <c r="AK136" s="15">
        <f t="shared" si="65"/>
        <v>0</v>
      </c>
      <c r="AL136" s="15">
        <f t="shared" si="66"/>
        <v>0</v>
      </c>
      <c r="AM136" s="15">
        <f t="shared" si="67"/>
        <v>0</v>
      </c>
      <c r="AN136" s="15">
        <f t="shared" si="68"/>
        <v>0</v>
      </c>
      <c r="AO136" s="15">
        <f t="shared" si="69"/>
        <v>0</v>
      </c>
      <c r="AP136" s="15">
        <f t="shared" si="70"/>
        <v>0</v>
      </c>
      <c r="AQ136" s="15" t="e">
        <f t="shared" si="71"/>
        <v>#NUM!</v>
      </c>
      <c r="AR136" s="15" t="e">
        <f t="shared" si="72"/>
        <v>#NUM!</v>
      </c>
      <c r="AS136" s="12" t="s">
        <v>45</v>
      </c>
      <c r="AT136" s="19" t="e">
        <f>VLOOKUP(B136,prot!A:I,9,FALSE)</f>
        <v>#N/A</v>
      </c>
      <c r="AU136" s="9" t="b">
        <f t="shared" si="82"/>
        <v>1</v>
      </c>
      <c r="AV136" s="8">
        <f t="shared" si="83"/>
        <v>0</v>
      </c>
    </row>
    <row r="137" spans="1:49" x14ac:dyDescent="0.25">
      <c r="A137" s="3">
        <v>9</v>
      </c>
      <c r="B137" s="2" t="s">
        <v>40</v>
      </c>
      <c r="C137" s="55">
        <v>1942</v>
      </c>
      <c r="D137" s="18" t="s">
        <v>66</v>
      </c>
      <c r="E137" s="37"/>
      <c r="F137" s="37"/>
      <c r="G137" s="18">
        <v>0</v>
      </c>
      <c r="H137" s="18">
        <v>0</v>
      </c>
      <c r="I137" s="18"/>
      <c r="J137" s="18" t="s">
        <v>66</v>
      </c>
      <c r="K137" s="18"/>
      <c r="L137" s="18"/>
      <c r="M137" s="18"/>
      <c r="N137" s="18"/>
      <c r="O137" s="18"/>
      <c r="P137" s="18"/>
      <c r="Q137" s="18">
        <v>1201</v>
      </c>
      <c r="R137" s="67">
        <v>658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 t="s">
        <v>66</v>
      </c>
      <c r="Y137" s="18"/>
      <c r="Z137" s="18"/>
      <c r="AA137" s="18"/>
      <c r="AB137" s="18"/>
      <c r="AC137" s="18">
        <f>SUM(D137:AB137)</f>
        <v>1859</v>
      </c>
      <c r="AD137" s="28">
        <f>SUMIF(AF137:AR137,"&gt;0")</f>
        <v>1859</v>
      </c>
      <c r="AE137" s="21" t="str">
        <f t="shared" si="81"/>
        <v/>
      </c>
      <c r="AF137" s="15">
        <f>LARGE($E137:$AA137,1)</f>
        <v>1201</v>
      </c>
      <c r="AG137" s="15">
        <f>LARGE($E137:$AA137,2)</f>
        <v>658</v>
      </c>
      <c r="AH137" s="15">
        <f>LARGE($E137:$AA137,3)</f>
        <v>0</v>
      </c>
      <c r="AI137" s="15">
        <f>LARGE($E137:$AA137,4)</f>
        <v>0</v>
      </c>
      <c r="AJ137" s="15">
        <f>LARGE($E137:$AA137,5)</f>
        <v>0</v>
      </c>
      <c r="AK137" s="15">
        <f>LARGE($E137:$AA137,6)</f>
        <v>0</v>
      </c>
      <c r="AL137" s="15">
        <f>LARGE($E137:$AA137,7)</f>
        <v>0</v>
      </c>
      <c r="AM137" s="15">
        <f>LARGE($E137:$AA137,8)</f>
        <v>0</v>
      </c>
      <c r="AN137" s="15">
        <f>LARGE($E137:$AA137,9)</f>
        <v>0</v>
      </c>
      <c r="AO137" s="15" t="e">
        <f>LARGE($E137:$AA137,10)</f>
        <v>#NUM!</v>
      </c>
      <c r="AP137" s="15"/>
      <c r="AQ137" s="15"/>
      <c r="AR137" s="15"/>
      <c r="AS137" s="12" t="s">
        <v>45</v>
      </c>
      <c r="AT137" s="19" t="e">
        <f>VLOOKUP(B137,prot!A:I,9,FALSE)</f>
        <v>#N/A</v>
      </c>
      <c r="AU137" s="9" t="b">
        <f t="shared" si="82"/>
        <v>1</v>
      </c>
      <c r="AV137" s="8">
        <f t="shared" si="83"/>
        <v>0</v>
      </c>
    </row>
    <row r="138" spans="1:49" hidden="1" x14ac:dyDescent="0.25">
      <c r="A138" s="3">
        <v>10</v>
      </c>
      <c r="B138" s="34" t="s">
        <v>88</v>
      </c>
      <c r="C138" s="59">
        <v>1946</v>
      </c>
      <c r="D138" s="18" t="s">
        <v>66</v>
      </c>
      <c r="E138" s="37"/>
      <c r="F138" s="37"/>
      <c r="G138" s="18">
        <v>0</v>
      </c>
      <c r="H138" s="18">
        <v>0</v>
      </c>
      <c r="I138" s="18"/>
      <c r="J138" s="18" t="s">
        <v>66</v>
      </c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>
        <f t="shared" ref="AC138:AC140" si="84">SUM(D138:AB138)</f>
        <v>0</v>
      </c>
      <c r="AD138" s="28">
        <f t="shared" ref="AD138:AD140" si="85">SUMIF(AF138:AR138,"&gt;0")</f>
        <v>0</v>
      </c>
      <c r="AE138" s="21" t="str">
        <f t="shared" si="81"/>
        <v/>
      </c>
      <c r="AF138" s="15">
        <f>LARGE($E138:$AA138,1)</f>
        <v>0</v>
      </c>
      <c r="AG138" s="15">
        <f>LARGE($E138:$AA138,2)</f>
        <v>0</v>
      </c>
      <c r="AH138" s="15" t="e">
        <f>LARGE($E138:$AA138,3)</f>
        <v>#NUM!</v>
      </c>
      <c r="AI138" s="15" t="e">
        <f>LARGE($E138:$AA138,4)</f>
        <v>#NUM!</v>
      </c>
      <c r="AJ138" s="15" t="e">
        <f>LARGE($E138:$AA138,5)</f>
        <v>#NUM!</v>
      </c>
      <c r="AK138" s="15" t="e">
        <f>LARGE($E138:$AA138,6)</f>
        <v>#NUM!</v>
      </c>
      <c r="AL138" s="15" t="e">
        <f>LARGE($E138:$AA138,7)</f>
        <v>#NUM!</v>
      </c>
      <c r="AM138" s="15" t="e">
        <f>LARGE($E138:$AA138,8)</f>
        <v>#NUM!</v>
      </c>
      <c r="AN138" s="15" t="e">
        <f>LARGE($E138:$AA138,9)</f>
        <v>#NUM!</v>
      </c>
      <c r="AO138" s="15" t="e">
        <f>LARGE($E138:$AA138,10)</f>
        <v>#NUM!</v>
      </c>
      <c r="AP138" s="15"/>
      <c r="AQ138" s="15"/>
      <c r="AR138" s="15"/>
      <c r="AS138" s="12" t="s">
        <v>45</v>
      </c>
      <c r="AT138" s="19" t="e">
        <f>VLOOKUP(B138,prot!A:I,9,FALSE)</f>
        <v>#N/A</v>
      </c>
      <c r="AU138" s="9" t="b">
        <f t="shared" si="82"/>
        <v>1</v>
      </c>
      <c r="AV138" s="8">
        <f t="shared" si="83"/>
        <v>0</v>
      </c>
    </row>
    <row r="139" spans="1:49" hidden="1" x14ac:dyDescent="0.25">
      <c r="A139" s="3">
        <v>11</v>
      </c>
      <c r="B139" s="2" t="s">
        <v>97</v>
      </c>
      <c r="C139" s="55">
        <v>1950</v>
      </c>
      <c r="D139" s="18"/>
      <c r="E139" s="37" t="s">
        <v>66</v>
      </c>
      <c r="F139" s="37" t="s">
        <v>66</v>
      </c>
      <c r="G139" s="1">
        <v>0</v>
      </c>
      <c r="H139" s="1">
        <v>0</v>
      </c>
      <c r="I139" s="1"/>
      <c r="J139" s="1" t="s">
        <v>66</v>
      </c>
      <c r="K139" s="1"/>
      <c r="L139" s="1"/>
      <c r="M139" s="1"/>
      <c r="N139" s="1"/>
      <c r="O139" s="18"/>
      <c r="P139" s="1"/>
      <c r="Q139" s="1" t="s">
        <v>66</v>
      </c>
      <c r="R139" s="1"/>
      <c r="S139" s="1"/>
      <c r="T139" s="1"/>
      <c r="U139" s="1" t="s">
        <v>66</v>
      </c>
      <c r="V139" s="1" t="s">
        <v>66</v>
      </c>
      <c r="W139" s="1" t="s">
        <v>66</v>
      </c>
      <c r="X139" s="18"/>
      <c r="Y139" s="1" t="s">
        <v>66</v>
      </c>
      <c r="Z139" s="1" t="s">
        <v>66</v>
      </c>
      <c r="AA139" s="1">
        <v>0</v>
      </c>
      <c r="AB139" s="1" t="s">
        <v>66</v>
      </c>
      <c r="AC139" s="18">
        <f t="shared" si="84"/>
        <v>0</v>
      </c>
      <c r="AD139" s="28">
        <f t="shared" si="85"/>
        <v>0</v>
      </c>
      <c r="AE139" s="21" t="str">
        <f t="shared" si="81"/>
        <v/>
      </c>
      <c r="AF139" s="15">
        <f>LARGE($D139:$AA139,1)</f>
        <v>0</v>
      </c>
      <c r="AG139" s="15">
        <f>LARGE($D139:$AA139,2)</f>
        <v>0</v>
      </c>
      <c r="AH139" s="15">
        <f>LARGE($D139:$AA139,3)</f>
        <v>0</v>
      </c>
      <c r="AI139" s="15" t="e">
        <f>LARGE($E139:$AA139,4)</f>
        <v>#NUM!</v>
      </c>
      <c r="AJ139" s="15" t="e">
        <f>LARGE($D139:$AA139,5)</f>
        <v>#NUM!</v>
      </c>
      <c r="AK139" s="15" t="e">
        <f>LARGE($D139:$AA139,6)</f>
        <v>#NUM!</v>
      </c>
      <c r="AL139" s="15" t="e">
        <f>LARGE($D139:$AA139,7)</f>
        <v>#NUM!</v>
      </c>
      <c r="AM139" s="15" t="e">
        <f>LARGE($D139:$AA139,8)</f>
        <v>#NUM!</v>
      </c>
      <c r="AN139" s="15" t="e">
        <f>LARGE($D139:$AA139,9)</f>
        <v>#NUM!</v>
      </c>
      <c r="AO139" s="15" t="e">
        <f>LARGE($D139:$AA139,10)</f>
        <v>#NUM!</v>
      </c>
      <c r="AP139" s="15" t="e">
        <f>LARGE($D139:$AA139,11)</f>
        <v>#NUM!</v>
      </c>
      <c r="AQ139" s="15" t="e">
        <f>LARGE($D139:$AA139,12)</f>
        <v>#NUM!</v>
      </c>
      <c r="AR139" s="15" t="e">
        <f>LARGE($D139:$AA139,13)</f>
        <v>#NUM!</v>
      </c>
      <c r="AS139" s="12" t="s">
        <v>45</v>
      </c>
      <c r="AT139" s="19" t="e">
        <f>VLOOKUP(B139,prot!A:I,9,FALSE)</f>
        <v>#N/A</v>
      </c>
      <c r="AU139" s="9" t="b">
        <f t="shared" si="82"/>
        <v>1</v>
      </c>
      <c r="AV139" s="8">
        <f t="shared" si="83"/>
        <v>0</v>
      </c>
    </row>
    <row r="140" spans="1:49" ht="12.6" hidden="1" customHeight="1" x14ac:dyDescent="0.25">
      <c r="A140" s="3">
        <v>12</v>
      </c>
      <c r="B140" s="58" t="s">
        <v>67</v>
      </c>
      <c r="C140" s="60">
        <v>1945</v>
      </c>
      <c r="D140" s="61"/>
      <c r="E140" s="62" t="s">
        <v>66</v>
      </c>
      <c r="F140" s="62" t="s">
        <v>66</v>
      </c>
      <c r="G140">
        <v>0</v>
      </c>
      <c r="H140">
        <v>0</v>
      </c>
      <c r="J140" t="s">
        <v>66</v>
      </c>
      <c r="Q140" t="s">
        <v>66</v>
      </c>
      <c r="U140" t="s">
        <v>66</v>
      </c>
      <c r="V140" t="s">
        <v>66</v>
      </c>
      <c r="W140" t="s">
        <v>66</v>
      </c>
      <c r="X140" s="61"/>
      <c r="Y140" t="s">
        <v>66</v>
      </c>
      <c r="Z140" t="s">
        <v>66</v>
      </c>
      <c r="AA140">
        <v>0</v>
      </c>
      <c r="AB140" t="s">
        <v>66</v>
      </c>
      <c r="AC140" s="18">
        <f t="shared" si="84"/>
        <v>0</v>
      </c>
      <c r="AD140" s="28">
        <f t="shared" si="85"/>
        <v>0</v>
      </c>
      <c r="AE140" s="21" t="str">
        <f t="shared" ref="AE140" si="86">IF(AV140=0,"",AV140)</f>
        <v/>
      </c>
      <c r="AF140" s="15">
        <f>LARGE($D140:$AA140,1)</f>
        <v>0</v>
      </c>
      <c r="AG140" s="15">
        <f>LARGE($D140:$AA140,2)</f>
        <v>0</v>
      </c>
      <c r="AH140" s="15">
        <f>LARGE($D140:$AA140,3)</f>
        <v>0</v>
      </c>
      <c r="AI140" s="15" t="e">
        <f>LARGE($E140:$AA140,4)</f>
        <v>#NUM!</v>
      </c>
      <c r="AJ140" s="15" t="e">
        <f>LARGE($D140:$AA140,5)</f>
        <v>#NUM!</v>
      </c>
      <c r="AK140" s="15" t="e">
        <f>LARGE($D140:$AA140,6)</f>
        <v>#NUM!</v>
      </c>
      <c r="AL140" s="15" t="e">
        <f>LARGE($D140:$AA140,7)</f>
        <v>#NUM!</v>
      </c>
      <c r="AM140" s="15" t="e">
        <f>LARGE($D140:$AA140,8)</f>
        <v>#NUM!</v>
      </c>
      <c r="AN140" s="15" t="e">
        <f>LARGE($D140:$AA140,9)</f>
        <v>#NUM!</v>
      </c>
      <c r="AO140" s="15" t="e">
        <f>LARGE($D140:$AA140,10)</f>
        <v>#NUM!</v>
      </c>
      <c r="AP140" s="15" t="e">
        <f>LARGE($D140:$AA140,11)</f>
        <v>#NUM!</v>
      </c>
      <c r="AQ140" s="15" t="e">
        <f>LARGE($D140:$AA140,12)</f>
        <v>#NUM!</v>
      </c>
      <c r="AR140" s="15" t="e">
        <f>LARGE($D140:$AA140,13)</f>
        <v>#NUM!</v>
      </c>
      <c r="AS140" s="12" t="s">
        <v>45</v>
      </c>
      <c r="AT140" s="19" t="e">
        <f>VLOOKUP(B140,prot!A:I,9,FALSE)</f>
        <v>#N/A</v>
      </c>
      <c r="AU140" s="9" t="b">
        <f t="shared" ref="AU140" si="87">ISERROR(AT140)</f>
        <v>1</v>
      </c>
      <c r="AV140" s="8">
        <f t="shared" ref="AV140" si="88">IF(AU140,0,AT140)</f>
        <v>0</v>
      </c>
    </row>
    <row r="141" spans="1:49" ht="12.6" customHeight="1" x14ac:dyDescent="0.25">
      <c r="AA141">
        <v>0</v>
      </c>
    </row>
    <row r="142" spans="1:49" ht="12.6" customHeight="1" x14ac:dyDescent="0.35">
      <c r="A142" s="7"/>
      <c r="AA142">
        <v>0</v>
      </c>
    </row>
    <row r="143" spans="1:49" ht="12.6" customHeight="1" x14ac:dyDescent="0.35">
      <c r="A143" s="7"/>
      <c r="B143" s="45" t="s">
        <v>96</v>
      </c>
      <c r="AA143">
        <v>0</v>
      </c>
    </row>
    <row r="144" spans="1:49" ht="12.6" customHeight="1" x14ac:dyDescent="0.25">
      <c r="AA144">
        <v>0</v>
      </c>
    </row>
    <row r="145" spans="1:27" ht="12.6" customHeight="1" x14ac:dyDescent="0.25">
      <c r="AA145">
        <v>0</v>
      </c>
    </row>
    <row r="146" spans="1:27" ht="12.6" customHeight="1" x14ac:dyDescent="0.35">
      <c r="A146" s="7"/>
      <c r="AA146">
        <v>0</v>
      </c>
    </row>
    <row r="147" spans="1:27" ht="12.6" customHeight="1" x14ac:dyDescent="0.35">
      <c r="A147" s="7"/>
      <c r="AA147">
        <v>0</v>
      </c>
    </row>
    <row r="148" spans="1:27" ht="12.6" customHeight="1" x14ac:dyDescent="0.35">
      <c r="A148" s="7"/>
      <c r="AA148">
        <v>0</v>
      </c>
    </row>
    <row r="149" spans="1:27" ht="12.6" customHeight="1" x14ac:dyDescent="0.35">
      <c r="A149" s="7"/>
      <c r="AA149">
        <v>0</v>
      </c>
    </row>
    <row r="150" spans="1:27" ht="12.6" customHeight="1" x14ac:dyDescent="0.35">
      <c r="A150" s="7"/>
    </row>
    <row r="151" spans="1:27" ht="12.6" customHeight="1" x14ac:dyDescent="0.35">
      <c r="A151" s="7"/>
    </row>
    <row r="152" spans="1:27" ht="12.6" customHeight="1" x14ac:dyDescent="0.35">
      <c r="A152" s="7"/>
    </row>
    <row r="153" spans="1:27" ht="12.6" customHeight="1" x14ac:dyDescent="0.35">
      <c r="A153" s="7"/>
    </row>
    <row r="154" spans="1:27" ht="12.6" customHeight="1" x14ac:dyDescent="0.25"/>
    <row r="155" spans="1:27" ht="11.25" customHeight="1" x14ac:dyDescent="0.25"/>
    <row r="160" spans="1:27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2.75" customHeight="1" x14ac:dyDescent="0.25"/>
    <row r="172" ht="12.7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2.75" customHeight="1" x14ac:dyDescent="0.25"/>
    <row r="185" ht="17.25" customHeight="1" x14ac:dyDescent="0.25"/>
    <row r="186" ht="1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5" customHeight="1" x14ac:dyDescent="0.25"/>
    <row r="266" ht="38.25" customHeight="1" x14ac:dyDescent="0.25"/>
    <row r="283" ht="13.5" customHeight="1" x14ac:dyDescent="0.25"/>
    <row r="284" ht="13.5" customHeight="1" x14ac:dyDescent="0.25"/>
    <row r="307" ht="12.75" customHeight="1" x14ac:dyDescent="0.25"/>
    <row r="308" ht="12.75" customHeight="1" x14ac:dyDescent="0.25"/>
    <row r="317" ht="12.75" customHeight="1" x14ac:dyDescent="0.25"/>
    <row r="318" ht="13.5" customHeight="1" x14ac:dyDescent="0.25"/>
    <row r="319" ht="13.5" customHeight="1" x14ac:dyDescent="0.25"/>
    <row r="323" ht="25.5" customHeight="1" x14ac:dyDescent="0.25"/>
    <row r="324" ht="35.25" customHeight="1" x14ac:dyDescent="0.25"/>
    <row r="325" ht="23.25" customHeight="1" x14ac:dyDescent="0.25"/>
    <row r="331" ht="14.1" customHeight="1" x14ac:dyDescent="0.25"/>
    <row r="334" ht="13.35" customHeight="1" x14ac:dyDescent="0.25"/>
    <row r="335" ht="13.35" customHeight="1" x14ac:dyDescent="0.25"/>
    <row r="337" ht="12.75" customHeight="1" x14ac:dyDescent="0.25"/>
    <row r="348" ht="18" customHeight="1" x14ac:dyDescent="0.25"/>
  </sheetData>
  <sortState ref="A129:AD137">
    <sortCondition descending="1" ref="AD129:AD137"/>
  </sortState>
  <mergeCells count="7">
    <mergeCell ref="B128:C128"/>
    <mergeCell ref="A1:AD1"/>
    <mergeCell ref="A4:B4"/>
    <mergeCell ref="B51:C51"/>
    <mergeCell ref="B70:C70"/>
    <mergeCell ref="B93:C93"/>
    <mergeCell ref="B114:C114"/>
  </mergeCells>
  <phoneticPr fontId="0" type="noConversion"/>
  <printOptions horizontalCentered="1"/>
  <pageMargins left="0.15748031496062992" right="0.23622047244094491" top="0.19685039370078741" bottom="0" header="0" footer="0"/>
  <pageSetup paperSize="9" scale="64" fitToHeight="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31"/>
  <sheetViews>
    <sheetView zoomScale="85" zoomScaleNormal="85" workbookViewId="0">
      <selection sqref="A1:C1048576"/>
    </sheetView>
  </sheetViews>
  <sheetFormatPr defaultRowHeight="13.2" x14ac:dyDescent="0.25"/>
  <sheetData>
    <row r="2" spans="3:3" x14ac:dyDescent="0.25">
      <c r="C2" s="10"/>
    </row>
    <row r="4" spans="3:3" x14ac:dyDescent="0.25">
      <c r="C4" s="10"/>
    </row>
    <row r="6" spans="3:3" x14ac:dyDescent="0.25">
      <c r="C6" s="10"/>
    </row>
    <row r="8" spans="3:3" x14ac:dyDescent="0.25">
      <c r="C8" s="10"/>
    </row>
    <row r="10" spans="3:3" x14ac:dyDescent="0.25">
      <c r="C10" s="10"/>
    </row>
    <row r="12" spans="3:3" x14ac:dyDescent="0.25">
      <c r="C12" s="10"/>
    </row>
    <row r="14" spans="3:3" x14ac:dyDescent="0.25">
      <c r="C14" s="10"/>
    </row>
    <row r="19" spans="3:3" x14ac:dyDescent="0.25">
      <c r="C19" s="10"/>
    </row>
    <row r="21" spans="3:3" x14ac:dyDescent="0.25">
      <c r="C21" s="10"/>
    </row>
    <row r="23" spans="3:3" x14ac:dyDescent="0.25">
      <c r="C23" s="10"/>
    </row>
    <row r="25" spans="3:3" x14ac:dyDescent="0.25">
      <c r="C25" s="10"/>
    </row>
    <row r="27" spans="3:3" x14ac:dyDescent="0.25">
      <c r="C27" s="10"/>
    </row>
    <row r="29" spans="3:3" x14ac:dyDescent="0.25">
      <c r="C29" s="10"/>
    </row>
    <row r="31" spans="3:3" x14ac:dyDescent="0.25">
      <c r="C31" s="10"/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opLeftCell="A22" zoomScale="70" zoomScaleNormal="70" workbookViewId="0">
      <selection activeCell="A36" sqref="A36:C62"/>
    </sheetView>
  </sheetViews>
  <sheetFormatPr defaultRowHeight="13.2" x14ac:dyDescent="0.25"/>
  <cols>
    <col min="1" max="1" width="22.44140625" customWidth="1"/>
    <col min="2" max="2" width="18.5546875" customWidth="1"/>
    <col min="3" max="3" width="14.5546875" customWidth="1"/>
    <col min="4" max="4" width="1.44140625" style="11" customWidth="1"/>
    <col min="5" max="5" width="10.5546875" bestFit="1" customWidth="1"/>
    <col min="6" max="6" width="10.5546875" customWidth="1"/>
    <col min="7" max="7" width="11" bestFit="1" customWidth="1"/>
  </cols>
  <sheetData>
    <row r="1" spans="1:9" ht="24.6" x14ac:dyDescent="0.4">
      <c r="A1" s="40" t="s">
        <v>93</v>
      </c>
    </row>
    <row r="2" spans="1:9" x14ac:dyDescent="0.25">
      <c r="C2" s="10"/>
      <c r="E2" s="13" t="e">
        <f>VLOOKUP(A36,svod!B:AS,44,FALSE)</f>
        <v>#N/A</v>
      </c>
      <c r="F2" s="13" t="e">
        <f>VLOOKUP(A2,svod!B:C,2,FALSE)</f>
        <v>#N/A</v>
      </c>
      <c r="G2" s="8" t="e">
        <f>C$2/C2*1000*VLOOKUP(F2,коэфф!A:D,2,FALSE)</f>
        <v>#DIV/0!</v>
      </c>
      <c r="H2" s="9" t="b">
        <f t="shared" ref="H2:H4" si="0">ISERROR(G2)</f>
        <v>1</v>
      </c>
      <c r="I2" s="8">
        <f t="shared" ref="I2:I4" si="1">IF(H2,0,G2)</f>
        <v>0</v>
      </c>
    </row>
    <row r="3" spans="1:9" x14ac:dyDescent="0.25">
      <c r="C3" s="10"/>
      <c r="E3" s="13" t="e">
        <f>VLOOKUP(A37,svod!B:AS,44,FALSE)</f>
        <v>#N/A</v>
      </c>
      <c r="F3" s="13" t="e">
        <f>VLOOKUP(A3,svod!B:C,2,FALSE)</f>
        <v>#N/A</v>
      </c>
      <c r="G3" s="8" t="e">
        <f>C$3/C3*1000*VLOOKUP(F3,коэфф!A:D,2,FALSE)</f>
        <v>#DIV/0!</v>
      </c>
      <c r="H3" s="9" t="b">
        <f t="shared" si="0"/>
        <v>1</v>
      </c>
      <c r="I3" s="8">
        <f t="shared" si="1"/>
        <v>0</v>
      </c>
    </row>
    <row r="4" spans="1:9" x14ac:dyDescent="0.25">
      <c r="C4" s="10"/>
      <c r="E4" s="13" t="e">
        <f>VLOOKUP(A38,svod!B:AS,44,FALSE)</f>
        <v>#N/A</v>
      </c>
      <c r="F4" s="13" t="e">
        <f>VLOOKUP(A4,svod!B:C,2,FALSE)</f>
        <v>#N/A</v>
      </c>
      <c r="G4" s="8" t="e">
        <f>C$3/C4*1000*VLOOKUP(F4,коэфф!A:D,2,FALSE)</f>
        <v>#DIV/0!</v>
      </c>
      <c r="H4" s="9" t="b">
        <f t="shared" si="0"/>
        <v>1</v>
      </c>
      <c r="I4" s="8">
        <f t="shared" si="1"/>
        <v>0</v>
      </c>
    </row>
    <row r="5" spans="1:9" x14ac:dyDescent="0.25">
      <c r="C5" s="10"/>
      <c r="E5" s="13" t="e">
        <f>VLOOKUP(A39,svod!B:AS,44,FALSE)</f>
        <v>#N/A</v>
      </c>
      <c r="F5" s="13" t="e">
        <f>VLOOKUP(A5,svod!B:C,2,FALSE)</f>
        <v>#N/A</v>
      </c>
      <c r="G5" s="8" t="e">
        <f>C$3/C5*1000*VLOOKUP(F5,коэфф!A:D,2,FALSE)</f>
        <v>#DIV/0!</v>
      </c>
      <c r="H5" s="9" t="b">
        <f t="shared" ref="H5:H16" si="2">ISERROR(G5)</f>
        <v>1</v>
      </c>
      <c r="I5" s="8">
        <f t="shared" ref="I5:I16" si="3">IF(H5,0,G5)</f>
        <v>0</v>
      </c>
    </row>
    <row r="6" spans="1:9" x14ac:dyDescent="0.25">
      <c r="C6" s="10"/>
      <c r="E6" s="13" t="e">
        <f>VLOOKUP(A40,svod!B:AS,44,FALSE)</f>
        <v>#N/A</v>
      </c>
      <c r="F6" s="13" t="e">
        <f>VLOOKUP(A6,svod!B:C,2,FALSE)</f>
        <v>#N/A</v>
      </c>
      <c r="G6" s="8" t="e">
        <f>C$2/C6*1000*VLOOKUP(F6,коэфф!A:D,2,FALSE)</f>
        <v>#DIV/0!</v>
      </c>
      <c r="H6" s="9" t="b">
        <f t="shared" si="2"/>
        <v>1</v>
      </c>
      <c r="I6" s="8">
        <f t="shared" si="3"/>
        <v>0</v>
      </c>
    </row>
    <row r="7" spans="1:9" x14ac:dyDescent="0.25">
      <c r="C7" s="10"/>
      <c r="E7" s="13" t="e">
        <f>VLOOKUP(A41,svod!B:AS,44,FALSE)</f>
        <v>#N/A</v>
      </c>
      <c r="F7" s="13" t="e">
        <f>VLOOKUP(A7,svod!B:C,2,FALSE)</f>
        <v>#N/A</v>
      </c>
      <c r="G7" s="8" t="e">
        <f>C$7/C7*1000*VLOOKUP(F7,коэфф!A:D,2,FALSE)</f>
        <v>#DIV/0!</v>
      </c>
      <c r="H7" s="9" t="b">
        <f t="shared" si="2"/>
        <v>1</v>
      </c>
      <c r="I7" s="8">
        <f t="shared" si="3"/>
        <v>0</v>
      </c>
    </row>
    <row r="8" spans="1:9" x14ac:dyDescent="0.25">
      <c r="C8" s="10"/>
      <c r="E8" s="13" t="e">
        <f>VLOOKUP(A42,svod!B:AS,44,FALSE)</f>
        <v>#N/A</v>
      </c>
      <c r="F8" s="13" t="e">
        <f>VLOOKUP(A8,svod!B:C,2,FALSE)</f>
        <v>#N/A</v>
      </c>
      <c r="G8" s="8" t="e">
        <f>C$7/C8*1000*VLOOKUP(F8,коэфф!A:D,2,FALSE)</f>
        <v>#DIV/0!</v>
      </c>
      <c r="H8" s="9" t="b">
        <f t="shared" si="2"/>
        <v>1</v>
      </c>
      <c r="I8" s="8">
        <f t="shared" si="3"/>
        <v>0</v>
      </c>
    </row>
    <row r="9" spans="1:9" x14ac:dyDescent="0.25">
      <c r="C9" s="10"/>
      <c r="E9" s="13" t="e">
        <f>VLOOKUP(A43,svod!B:AS,44,FALSE)</f>
        <v>#N/A</v>
      </c>
      <c r="F9" s="13" t="e">
        <f>VLOOKUP(A9,svod!B:C,2,FALSE)</f>
        <v>#N/A</v>
      </c>
      <c r="G9" s="8" t="e">
        <f>C$7/C9*1000*VLOOKUP(F9,коэфф!A:D,2,FALSE)</f>
        <v>#DIV/0!</v>
      </c>
      <c r="H9" s="9" t="b">
        <f t="shared" si="2"/>
        <v>1</v>
      </c>
      <c r="I9" s="8">
        <f t="shared" si="3"/>
        <v>0</v>
      </c>
    </row>
    <row r="10" spans="1:9" x14ac:dyDescent="0.25">
      <c r="C10" s="10"/>
      <c r="E10" s="13" t="e">
        <f>VLOOKUP(A10,svod!B:AS,44,FALSE)</f>
        <v>#N/A</v>
      </c>
      <c r="F10" s="13" t="e">
        <f>VLOOKUP(A10,svod!B:C,2,FALSE)</f>
        <v>#N/A</v>
      </c>
      <c r="G10" s="8" t="e">
        <f>C$7/C10*1000*VLOOKUP(F10,коэфф!A:D,2,FALSE)</f>
        <v>#DIV/0!</v>
      </c>
      <c r="H10" s="9" t="b">
        <f t="shared" si="2"/>
        <v>1</v>
      </c>
      <c r="I10" s="8">
        <f t="shared" si="3"/>
        <v>0</v>
      </c>
    </row>
    <row r="11" spans="1:9" x14ac:dyDescent="0.25">
      <c r="C11" s="10"/>
      <c r="E11" s="13" t="e">
        <f>VLOOKUP(A11,svod!B:AS,44,FALSE)</f>
        <v>#N/A</v>
      </c>
      <c r="F11" s="13" t="e">
        <f>VLOOKUP(A11,svod!B:C,2,FALSE)</f>
        <v>#N/A</v>
      </c>
      <c r="G11" s="8" t="e">
        <f>C$7/C11*1000*VLOOKUP(F11,коэфф!A:D,2,FALSE)</f>
        <v>#DIV/0!</v>
      </c>
      <c r="H11" s="9" t="b">
        <f t="shared" ref="H11" si="4">ISERROR(G11)</f>
        <v>1</v>
      </c>
      <c r="I11" s="8">
        <f t="shared" ref="I11" si="5">IF(H11,0,G11)</f>
        <v>0</v>
      </c>
    </row>
    <row r="12" spans="1:9" x14ac:dyDescent="0.25">
      <c r="C12" s="10"/>
      <c r="E12" s="13" t="e">
        <f>VLOOKUP(A12,svod!B:AS,44,FALSE)</f>
        <v>#N/A</v>
      </c>
      <c r="F12" s="13" t="e">
        <f>VLOOKUP(A12,svod!B:C,2,FALSE)</f>
        <v>#N/A</v>
      </c>
      <c r="G12" s="8" t="e">
        <f>C$7/C12*1000*VLOOKUP(F12,коэфф!A:D,2,FALSE)</f>
        <v>#DIV/0!</v>
      </c>
      <c r="H12" s="9" t="b">
        <f t="shared" si="2"/>
        <v>1</v>
      </c>
      <c r="I12" s="8">
        <f t="shared" si="3"/>
        <v>0</v>
      </c>
    </row>
    <row r="13" spans="1:9" x14ac:dyDescent="0.25">
      <c r="C13" s="10"/>
      <c r="E13" s="13" t="e">
        <f>VLOOKUP(A13,svod!B:AS,44,FALSE)</f>
        <v>#N/A</v>
      </c>
      <c r="F13" s="13" t="e">
        <f>VLOOKUP(A13,svod!B:C,2,FALSE)</f>
        <v>#N/A</v>
      </c>
      <c r="G13" s="8" t="e">
        <f>C$7/C13*1000*VLOOKUP(F13,коэфф!A:D,2,FALSE)</f>
        <v>#DIV/0!</v>
      </c>
      <c r="H13" s="9" t="b">
        <f t="shared" si="2"/>
        <v>1</v>
      </c>
      <c r="I13" s="8">
        <f t="shared" si="3"/>
        <v>0</v>
      </c>
    </row>
    <row r="14" spans="1:9" x14ac:dyDescent="0.25">
      <c r="C14" s="10"/>
      <c r="E14" s="13" t="e">
        <f>VLOOKUP(A14,svod!B:AS,44,FALSE)</f>
        <v>#N/A</v>
      </c>
      <c r="F14" s="13" t="e">
        <f>VLOOKUP(A14,svod!B:C,2,FALSE)</f>
        <v>#N/A</v>
      </c>
      <c r="G14" s="8" t="e">
        <f>C$7/C14*1000*VLOOKUP(F14,коэфф!A:D,2,FALSE)</f>
        <v>#DIV/0!</v>
      </c>
      <c r="H14" s="9" t="b">
        <f t="shared" si="2"/>
        <v>1</v>
      </c>
      <c r="I14" s="8">
        <f t="shared" si="3"/>
        <v>0</v>
      </c>
    </row>
    <row r="15" spans="1:9" x14ac:dyDescent="0.25">
      <c r="C15" s="10"/>
      <c r="E15" s="13" t="e">
        <f>VLOOKUP(A15,svod!B:AS,44,FALSE)</f>
        <v>#N/A</v>
      </c>
      <c r="F15" s="13" t="e">
        <f>VLOOKUP(A15,svod!B:C,2,FALSE)</f>
        <v>#N/A</v>
      </c>
      <c r="G15" s="8" t="e">
        <f>C$9/C15*1000*VLOOKUP(F15,коэфф!A:D,2,FALSE)</f>
        <v>#DIV/0!</v>
      </c>
      <c r="H15" s="9" t="b">
        <f t="shared" si="2"/>
        <v>1</v>
      </c>
      <c r="I15" s="8">
        <f t="shared" si="3"/>
        <v>0</v>
      </c>
    </row>
    <row r="16" spans="1:9" x14ac:dyDescent="0.25">
      <c r="C16" s="10"/>
      <c r="E16" s="13" t="e">
        <f>VLOOKUP(A16,svod!B:AS,44,FALSE)</f>
        <v>#N/A</v>
      </c>
      <c r="F16" s="13" t="e">
        <f>VLOOKUP(A16,svod!B:C,2,FALSE)</f>
        <v>#N/A</v>
      </c>
      <c r="G16" s="8" t="e">
        <f>C$9/C16*1000*VLOOKUP(F16,коэфф!A:D,2,FALSE)</f>
        <v>#DIV/0!</v>
      </c>
      <c r="H16" s="9" t="b">
        <f t="shared" si="2"/>
        <v>1</v>
      </c>
      <c r="I16" s="8">
        <f t="shared" si="3"/>
        <v>0</v>
      </c>
    </row>
    <row r="17" spans="3:9" x14ac:dyDescent="0.25">
      <c r="C17" s="10"/>
      <c r="E17" s="13" t="e">
        <f>VLOOKUP(A17,svod!B:AS,44,FALSE)</f>
        <v>#N/A</v>
      </c>
      <c r="F17" s="13" t="e">
        <f>VLOOKUP(A17,svod!B:C,2,FALSE)</f>
        <v>#N/A</v>
      </c>
      <c r="G17" s="8" t="e">
        <f>C$9/C17*1000*VLOOKUP(F17,коэфф!A:D,2,FALSE)</f>
        <v>#DIV/0!</v>
      </c>
      <c r="H17" s="9" t="b">
        <f t="shared" ref="H17:H23" si="6">ISERROR(G17)</f>
        <v>1</v>
      </c>
      <c r="I17" s="8">
        <f t="shared" ref="I17:I23" si="7">IF(H17,0,G17)</f>
        <v>0</v>
      </c>
    </row>
    <row r="18" spans="3:9" x14ac:dyDescent="0.25">
      <c r="C18" s="10"/>
      <c r="E18" s="13" t="e">
        <f>VLOOKUP(A18,svod!B:AS,44,FALSE)</f>
        <v>#N/A</v>
      </c>
      <c r="F18" s="13" t="e">
        <f>VLOOKUP(A18,svod!B:C,2,FALSE)</f>
        <v>#N/A</v>
      </c>
      <c r="G18" s="8" t="e">
        <f>C$9/C18*1000*VLOOKUP(F18,коэфф!A:D,2,FALSE)</f>
        <v>#DIV/0!</v>
      </c>
      <c r="H18" s="9" t="b">
        <f t="shared" si="6"/>
        <v>1</v>
      </c>
      <c r="I18" s="8">
        <f t="shared" si="7"/>
        <v>0</v>
      </c>
    </row>
    <row r="19" spans="3:9" x14ac:dyDescent="0.25">
      <c r="C19" s="10"/>
      <c r="E19" s="13" t="e">
        <f>VLOOKUP(A19,svod!B:AS,44,FALSE)</f>
        <v>#N/A</v>
      </c>
      <c r="F19" s="13" t="e">
        <f>VLOOKUP(A19,svod!B:C,2,FALSE)</f>
        <v>#N/A</v>
      </c>
      <c r="G19" s="8" t="e">
        <f>C$9/C19*1000*VLOOKUP(F19,коэфф!A:D,2,FALSE)</f>
        <v>#DIV/0!</v>
      </c>
      <c r="H19" s="9" t="b">
        <f t="shared" si="6"/>
        <v>1</v>
      </c>
      <c r="I19" s="8">
        <f t="shared" si="7"/>
        <v>0</v>
      </c>
    </row>
    <row r="20" spans="3:9" x14ac:dyDescent="0.25">
      <c r="C20" s="10"/>
      <c r="E20" s="13" t="e">
        <f>VLOOKUP(A20,svod!B:AS,44,FALSE)</f>
        <v>#N/A</v>
      </c>
      <c r="F20" s="13" t="e">
        <f>VLOOKUP(A20,svod!B:C,2,FALSE)</f>
        <v>#N/A</v>
      </c>
      <c r="G20" s="8" t="e">
        <f>C$9/C20*1000*VLOOKUP(F20,коэфф!A:D,2,FALSE)</f>
        <v>#DIV/0!</v>
      </c>
      <c r="H20" s="9" t="b">
        <f t="shared" si="6"/>
        <v>1</v>
      </c>
      <c r="I20" s="8">
        <f t="shared" si="7"/>
        <v>0</v>
      </c>
    </row>
    <row r="21" spans="3:9" x14ac:dyDescent="0.25">
      <c r="C21" s="10"/>
      <c r="E21" s="13" t="e">
        <f>VLOOKUP(A21,svod!B:AS,44,FALSE)</f>
        <v>#N/A</v>
      </c>
      <c r="F21" s="13" t="e">
        <f>VLOOKUP(A21,svod!B:C,2,FALSE)</f>
        <v>#N/A</v>
      </c>
      <c r="G21" s="8" t="e">
        <f>C$12/C21*1000*VLOOKUP(F21,коэфф!A:D,2,FALSE)</f>
        <v>#DIV/0!</v>
      </c>
      <c r="H21" s="9" t="b">
        <f t="shared" si="6"/>
        <v>1</v>
      </c>
      <c r="I21" s="8">
        <f t="shared" si="7"/>
        <v>0</v>
      </c>
    </row>
    <row r="22" spans="3:9" x14ac:dyDescent="0.25">
      <c r="C22" s="10"/>
      <c r="E22" s="13" t="e">
        <f>VLOOKUP(A22,svod!B:AS,44,FALSE)</f>
        <v>#N/A</v>
      </c>
      <c r="F22" s="13" t="e">
        <f>VLOOKUP(A22,svod!B:C,2,FALSE)</f>
        <v>#N/A</v>
      </c>
      <c r="G22" s="8" t="e">
        <f>C$12/C22*1000*VLOOKUP(F22,коэфф!A:D,2,FALSE)</f>
        <v>#DIV/0!</v>
      </c>
      <c r="H22" s="9" t="b">
        <f t="shared" si="6"/>
        <v>1</v>
      </c>
      <c r="I22" s="8">
        <f t="shared" si="7"/>
        <v>0</v>
      </c>
    </row>
    <row r="23" spans="3:9" x14ac:dyDescent="0.25">
      <c r="C23" s="10"/>
      <c r="E23" s="13" t="e">
        <f>VLOOKUP(A23,svod!B:AS,44,FALSE)</f>
        <v>#N/A</v>
      </c>
      <c r="F23" s="13" t="e">
        <f>VLOOKUP(A23,svod!B:C,2,FALSE)</f>
        <v>#N/A</v>
      </c>
      <c r="G23" s="8" t="e">
        <f>C$11/C23*1000*VLOOKUP(F23,коэфф!A:D,2,FALSE)</f>
        <v>#DIV/0!</v>
      </c>
      <c r="H23" s="9" t="b">
        <f t="shared" si="6"/>
        <v>1</v>
      </c>
      <c r="I23" s="8">
        <f t="shared" si="7"/>
        <v>0</v>
      </c>
    </row>
    <row r="24" spans="3:9" x14ac:dyDescent="0.25">
      <c r="C24" s="10"/>
      <c r="E24" s="13" t="e">
        <f>VLOOKUP(A24,svod!B:AS,44,FALSE)</f>
        <v>#N/A</v>
      </c>
      <c r="F24" s="13" t="e">
        <f>VLOOKUP(A24,svod!B:C,2,FALSE)</f>
        <v>#N/A</v>
      </c>
      <c r="G24" s="8" t="e">
        <f>C$11/C24*1000*VLOOKUP(F24,коэфф!A:D,2,FALSE)</f>
        <v>#DIV/0!</v>
      </c>
      <c r="H24" s="9" t="b">
        <f t="shared" ref="H24:H34" si="8">ISERROR(G24)</f>
        <v>1</v>
      </c>
      <c r="I24" s="8">
        <f t="shared" ref="I24:I34" si="9">IF(H24,0,G24)</f>
        <v>0</v>
      </c>
    </row>
    <row r="25" spans="3:9" x14ac:dyDescent="0.25">
      <c r="C25" s="10"/>
      <c r="E25" s="13" t="e">
        <f>VLOOKUP(A25,svod!B:AS,44,FALSE)</f>
        <v>#N/A</v>
      </c>
      <c r="F25" s="13" t="e">
        <f>VLOOKUP(A25,svod!B:C,2,FALSE)</f>
        <v>#N/A</v>
      </c>
      <c r="G25" s="8" t="e">
        <f>C$11/C25*1000*VLOOKUP(F25,коэфф!A:D,2,FALSE)</f>
        <v>#DIV/0!</v>
      </c>
      <c r="H25" s="9" t="b">
        <f t="shared" si="8"/>
        <v>1</v>
      </c>
      <c r="I25" s="8">
        <f t="shared" si="9"/>
        <v>0</v>
      </c>
    </row>
    <row r="26" spans="3:9" x14ac:dyDescent="0.25">
      <c r="C26" s="10"/>
      <c r="E26" s="13" t="e">
        <f>VLOOKUP(A26,svod!B:AS,44,FALSE)</f>
        <v>#N/A</v>
      </c>
      <c r="F26" s="13" t="e">
        <f>VLOOKUP(A26,svod!B:C,2,FALSE)</f>
        <v>#N/A</v>
      </c>
      <c r="G26" s="8" t="e">
        <f>C$13/C26*1000*VLOOKUP(F26,коэфф!A:D,2,FALSE)</f>
        <v>#DIV/0!</v>
      </c>
      <c r="H26" s="9" t="b">
        <f t="shared" si="8"/>
        <v>1</v>
      </c>
      <c r="I26" s="8">
        <f t="shared" si="9"/>
        <v>0</v>
      </c>
    </row>
    <row r="27" spans="3:9" x14ac:dyDescent="0.25">
      <c r="C27" s="10"/>
      <c r="E27" s="13" t="e">
        <f>VLOOKUP(A27,svod!B:AS,44,FALSE)</f>
        <v>#N/A</v>
      </c>
      <c r="F27" s="13" t="e">
        <f>VLOOKUP(A27,svod!B:C,2,FALSE)</f>
        <v>#N/A</v>
      </c>
      <c r="G27" s="8" t="e">
        <f>C$13/C27*1000*VLOOKUP(F27,коэфф!A:D,2,FALSE)</f>
        <v>#DIV/0!</v>
      </c>
      <c r="H27" s="9" t="b">
        <f t="shared" si="8"/>
        <v>1</v>
      </c>
      <c r="I27" s="8">
        <f t="shared" si="9"/>
        <v>0</v>
      </c>
    </row>
    <row r="28" spans="3:9" x14ac:dyDescent="0.25">
      <c r="C28" s="10"/>
      <c r="E28" s="13" t="e">
        <f>VLOOKUP(A28,svod!B:AS,44,FALSE)</f>
        <v>#N/A</v>
      </c>
      <c r="F28" s="13" t="e">
        <f>VLOOKUP(A28,svod!B:C,2,FALSE)</f>
        <v>#N/A</v>
      </c>
      <c r="G28" s="8" t="e">
        <f>C$13/C28*1000*VLOOKUP(F28,коэфф!A:D,2,FALSE)</f>
        <v>#DIV/0!</v>
      </c>
      <c r="H28" s="9" t="b">
        <f t="shared" si="8"/>
        <v>1</v>
      </c>
      <c r="I28" s="8">
        <f t="shared" si="9"/>
        <v>0</v>
      </c>
    </row>
    <row r="29" spans="3:9" x14ac:dyDescent="0.25">
      <c r="C29" s="10"/>
      <c r="E29" s="13" t="e">
        <f>VLOOKUP(A29,svod!B:AS,44,FALSE)</f>
        <v>#N/A</v>
      </c>
      <c r="F29" s="13" t="e">
        <f>VLOOKUP(A29,svod!B:C,2,FALSE)</f>
        <v>#N/A</v>
      </c>
      <c r="G29" s="8" t="e">
        <f>C$13/C29*1000*VLOOKUP(F29,коэфф!A:D,2,FALSE)</f>
        <v>#DIV/0!</v>
      </c>
      <c r="H29" s="9" t="b">
        <f t="shared" si="8"/>
        <v>1</v>
      </c>
      <c r="I29" s="8">
        <f t="shared" si="9"/>
        <v>0</v>
      </c>
    </row>
    <row r="30" spans="3:9" x14ac:dyDescent="0.25">
      <c r="C30" s="10"/>
      <c r="E30" s="13" t="e">
        <f>VLOOKUP(A30,svod!B:AS,44,FALSE)</f>
        <v>#N/A</v>
      </c>
      <c r="F30" s="13" t="e">
        <f>VLOOKUP(A30,svod!B:C,2,FALSE)</f>
        <v>#N/A</v>
      </c>
      <c r="G30" s="8" t="e">
        <f>C$13/C30*1000*VLOOKUP(F30,коэфф!A:D,2,FALSE)</f>
        <v>#DIV/0!</v>
      </c>
      <c r="H30" s="9" t="b">
        <f t="shared" si="8"/>
        <v>1</v>
      </c>
      <c r="I30" s="8">
        <f t="shared" si="9"/>
        <v>0</v>
      </c>
    </row>
    <row r="31" spans="3:9" x14ac:dyDescent="0.25">
      <c r="C31" s="10"/>
      <c r="E31" s="13" t="e">
        <f>VLOOKUP(A31,svod!B:AS,44,FALSE)</f>
        <v>#N/A</v>
      </c>
      <c r="F31" s="13" t="e">
        <f>VLOOKUP(A31,svod!B:C,2,FALSE)</f>
        <v>#N/A</v>
      </c>
      <c r="G31" s="8" t="e">
        <f>C$13/C31*1000*VLOOKUP(F31,коэфф!A:D,2,FALSE)</f>
        <v>#DIV/0!</v>
      </c>
      <c r="H31" s="9" t="b">
        <f t="shared" si="8"/>
        <v>1</v>
      </c>
      <c r="I31" s="8">
        <f t="shared" si="9"/>
        <v>0</v>
      </c>
    </row>
    <row r="32" spans="3:9" x14ac:dyDescent="0.25">
      <c r="C32" s="10"/>
      <c r="E32" s="13" t="e">
        <f>VLOOKUP(A32,svod!B:AS,44,FALSE)</f>
        <v>#N/A</v>
      </c>
      <c r="F32" s="13" t="e">
        <f>VLOOKUP(A32,svod!B:C,2,FALSE)</f>
        <v>#N/A</v>
      </c>
      <c r="G32" s="8" t="e">
        <f>C$13/C32*1000*VLOOKUP(F32,коэфф!A:D,2,FALSE)</f>
        <v>#DIV/0!</v>
      </c>
      <c r="H32" s="9" t="b">
        <f t="shared" si="8"/>
        <v>1</v>
      </c>
      <c r="I32" s="8">
        <f t="shared" si="9"/>
        <v>0</v>
      </c>
    </row>
    <row r="33" spans="1:9" x14ac:dyDescent="0.25">
      <c r="C33" s="10"/>
      <c r="E33" s="13" t="e">
        <f>VLOOKUP(A33,svod!B:AS,44,FALSE)</f>
        <v>#N/A</v>
      </c>
      <c r="F33" s="13" t="e">
        <f>VLOOKUP(A33,svod!B:C,2,FALSE)</f>
        <v>#N/A</v>
      </c>
      <c r="G33" s="8" t="e">
        <f>C$12/C33*1000*VLOOKUP(F33,коэфф!A:D,2,FALSE)</f>
        <v>#DIV/0!</v>
      </c>
      <c r="H33" s="9" t="b">
        <f t="shared" si="8"/>
        <v>1</v>
      </c>
      <c r="I33" s="8">
        <f t="shared" si="9"/>
        <v>0</v>
      </c>
    </row>
    <row r="34" spans="1:9" x14ac:dyDescent="0.25">
      <c r="C34" s="10"/>
      <c r="E34" s="13" t="e">
        <f>VLOOKUP(A34,svod!B:AS,44,FALSE)</f>
        <v>#N/A</v>
      </c>
      <c r="F34" s="13" t="e">
        <f>VLOOKUP(A34,svod!B:C,2,FALSE)</f>
        <v>#N/A</v>
      </c>
      <c r="G34" s="8" t="e">
        <f>C$10/C34*1000*VLOOKUP(F34,коэфф!A:D,2,FALSE)</f>
        <v>#DIV/0!</v>
      </c>
      <c r="H34" s="9" t="b">
        <f t="shared" si="8"/>
        <v>1</v>
      </c>
      <c r="I34" s="8">
        <f t="shared" si="9"/>
        <v>0</v>
      </c>
    </row>
    <row r="35" spans="1:9" ht="24.6" x14ac:dyDescent="0.4">
      <c r="A35" s="40" t="s">
        <v>94</v>
      </c>
      <c r="C35" s="10"/>
      <c r="E35" s="13" t="e">
        <f>VLOOKUP(A35,svod!B:AS,44,FALSE)</f>
        <v>#N/A</v>
      </c>
      <c r="F35" s="13" t="e">
        <f>VLOOKUP(A35,svod!B:C,2,FALSE)</f>
        <v>#N/A</v>
      </c>
      <c r="G35" s="8" t="e">
        <f>C$42/C35*1000*VLOOKUP(F35,коэфф!A:D,2,FALSE)</f>
        <v>#DIV/0!</v>
      </c>
      <c r="H35" s="9" t="b">
        <f t="shared" ref="H35:H40" si="10">ISERROR(G35)</f>
        <v>1</v>
      </c>
      <c r="I35" s="8">
        <f t="shared" ref="I35:I40" si="11">IF(H35,0,G35)</f>
        <v>0</v>
      </c>
    </row>
    <row r="36" spans="1:9" x14ac:dyDescent="0.25">
      <c r="C36" s="10"/>
      <c r="D36">
        <v>1</v>
      </c>
      <c r="E36" s="13" t="e">
        <f>VLOOKUP(A36,svod!B:AS,44,FALSE)</f>
        <v>#N/A</v>
      </c>
      <c r="F36" s="13" t="e">
        <f>VLOOKUP(A36,svod!B:C,2,FALSE)</f>
        <v>#N/A</v>
      </c>
      <c r="G36" s="8" t="e">
        <f>C$36/C36*1000*VLOOKUP(F36,коэфф!A:D,3,FALSE)</f>
        <v>#DIV/0!</v>
      </c>
      <c r="H36" s="9" t="b">
        <f t="shared" si="10"/>
        <v>1</v>
      </c>
      <c r="I36" s="8">
        <f t="shared" si="11"/>
        <v>0</v>
      </c>
    </row>
    <row r="37" spans="1:9" x14ac:dyDescent="0.25">
      <c r="D37">
        <v>2</v>
      </c>
      <c r="E37" s="13" t="e">
        <f>VLOOKUP(A37,svod!B:AS,44,FALSE)</f>
        <v>#N/A</v>
      </c>
      <c r="F37" s="13" t="e">
        <f>VLOOKUP(A37,svod!B:C,2,FALSE)</f>
        <v>#N/A</v>
      </c>
      <c r="G37" s="8" t="e">
        <f>C$36/C37*1000*VLOOKUP(F37,коэфф!A:D,3,FALSE)</f>
        <v>#DIV/0!</v>
      </c>
      <c r="H37" s="9" t="b">
        <f t="shared" si="10"/>
        <v>1</v>
      </c>
      <c r="I37" s="8">
        <f t="shared" si="11"/>
        <v>0</v>
      </c>
    </row>
    <row r="38" spans="1:9" x14ac:dyDescent="0.25">
      <c r="C38" s="10"/>
      <c r="E38" s="13" t="e">
        <f>VLOOKUP(A38,svod!B:AS,44,FALSE)</f>
        <v>#N/A</v>
      </c>
      <c r="F38" s="13" t="e">
        <f>VLOOKUP(A38,svod!B:C,2,FALSE)</f>
        <v>#N/A</v>
      </c>
      <c r="G38" s="8" t="e">
        <f>C$36/C38*1000*VLOOKUP(F38,коэфф!A:D,3,FALSE)</f>
        <v>#DIV/0!</v>
      </c>
      <c r="H38" s="9" t="b">
        <f t="shared" si="10"/>
        <v>1</v>
      </c>
      <c r="I38" s="8">
        <f t="shared" si="11"/>
        <v>0</v>
      </c>
    </row>
    <row r="39" spans="1:9" x14ac:dyDescent="0.25">
      <c r="E39" s="13" t="e">
        <f>VLOOKUP(A39,svod!B:AS,44,FALSE)</f>
        <v>#N/A</v>
      </c>
      <c r="F39" s="13" t="e">
        <f>VLOOKUP(A39,svod!B:C,2,FALSE)</f>
        <v>#N/A</v>
      </c>
      <c r="G39" s="8" t="e">
        <f>C$36/C39*1000*VLOOKUP(F39,коэфф!A:D,3,FALSE)</f>
        <v>#DIV/0!</v>
      </c>
      <c r="H39" s="9" t="b">
        <f t="shared" si="10"/>
        <v>1</v>
      </c>
      <c r="I39" s="8">
        <f t="shared" si="11"/>
        <v>0</v>
      </c>
    </row>
    <row r="40" spans="1:9" x14ac:dyDescent="0.25">
      <c r="C40" s="10"/>
      <c r="E40" s="13" t="e">
        <f>VLOOKUP(A40,svod!B:AS,44,FALSE)</f>
        <v>#N/A</v>
      </c>
      <c r="F40" s="13" t="e">
        <f>VLOOKUP(A40,svod!B:C,2,FALSE)</f>
        <v>#N/A</v>
      </c>
      <c r="G40" s="8" t="e">
        <f>C$36/C40*1000*VLOOKUP(F40,коэфф!A:D,3,FALSE)</f>
        <v>#DIV/0!</v>
      </c>
      <c r="H40" s="9" t="b">
        <f t="shared" si="10"/>
        <v>1</v>
      </c>
      <c r="I40" s="8">
        <f t="shared" si="11"/>
        <v>0</v>
      </c>
    </row>
    <row r="41" spans="1:9" x14ac:dyDescent="0.25">
      <c r="E41" s="13" t="e">
        <f>VLOOKUP(A41,svod!B:AS,44,FALSE)</f>
        <v>#N/A</v>
      </c>
      <c r="F41" s="13" t="e">
        <f>VLOOKUP(A41,svod!B:C,2,FALSE)</f>
        <v>#N/A</v>
      </c>
      <c r="G41" s="8" t="e">
        <f>C$36/C41*1000*VLOOKUP(F41,коэфф!A:D,3,FALSE)</f>
        <v>#DIV/0!</v>
      </c>
      <c r="H41" s="9" t="b">
        <f t="shared" ref="H41:H49" si="12">ISERROR(G41)</f>
        <v>1</v>
      </c>
      <c r="I41" s="8">
        <f t="shared" ref="I41:I49" si="13">IF(H41,0,G41)</f>
        <v>0</v>
      </c>
    </row>
    <row r="42" spans="1:9" x14ac:dyDescent="0.25">
      <c r="C42" s="10"/>
      <c r="E42" s="13" t="e">
        <f>VLOOKUP(A42,svod!B:AS,44,FALSE)</f>
        <v>#N/A</v>
      </c>
      <c r="F42" s="13" t="e">
        <f>VLOOKUP(A42,svod!B:C,2,FALSE)</f>
        <v>#N/A</v>
      </c>
      <c r="G42" s="8" t="e">
        <f>C$36/C42*1000*VLOOKUP(F42,коэфф!A:D,3,FALSE)</f>
        <v>#DIV/0!</v>
      </c>
      <c r="H42" s="9" t="b">
        <f t="shared" si="12"/>
        <v>1</v>
      </c>
      <c r="I42" s="8">
        <f t="shared" si="13"/>
        <v>0</v>
      </c>
    </row>
    <row r="43" spans="1:9" x14ac:dyDescent="0.25">
      <c r="E43" s="13" t="e">
        <f>VLOOKUP(A43,svod!B:AS,44,FALSE)</f>
        <v>#N/A</v>
      </c>
      <c r="F43" s="13" t="e">
        <f>VLOOKUP(A43,svod!B:C,2,FALSE)</f>
        <v>#N/A</v>
      </c>
      <c r="G43" s="8" t="e">
        <f>C$36/C43*1000*VLOOKUP(F43,коэфф!A:D,3,FALSE)</f>
        <v>#DIV/0!</v>
      </c>
      <c r="H43" s="9" t="b">
        <f t="shared" si="12"/>
        <v>1</v>
      </c>
      <c r="I43" s="8">
        <f t="shared" si="13"/>
        <v>0</v>
      </c>
    </row>
    <row r="44" spans="1:9" x14ac:dyDescent="0.25">
      <c r="C44" s="10"/>
      <c r="E44" s="13" t="e">
        <f>VLOOKUP(A44,svod!B:AS,44,FALSE)</f>
        <v>#N/A</v>
      </c>
      <c r="F44" s="13" t="e">
        <f>VLOOKUP(A44,svod!B:C,2,FALSE)</f>
        <v>#N/A</v>
      </c>
      <c r="G44" s="8" t="e">
        <f>C$36/C44*1000*VLOOKUP(F44,коэфф!A:D,3,FALSE)</f>
        <v>#DIV/0!</v>
      </c>
      <c r="H44" s="9" t="b">
        <f t="shared" si="12"/>
        <v>1</v>
      </c>
      <c r="I44" s="8">
        <f t="shared" si="13"/>
        <v>0</v>
      </c>
    </row>
    <row r="45" spans="1:9" x14ac:dyDescent="0.25">
      <c r="E45" s="13" t="e">
        <f>VLOOKUP(A45,svod!B:AS,44,FALSE)</f>
        <v>#N/A</v>
      </c>
      <c r="F45" s="13" t="e">
        <f>VLOOKUP(A45,svod!B:C,2,FALSE)</f>
        <v>#N/A</v>
      </c>
      <c r="G45" s="8" t="e">
        <f>C$36/C45*1000*VLOOKUP(F45,коэфф!A:D,3,FALSE)</f>
        <v>#DIV/0!</v>
      </c>
      <c r="H45" s="9" t="b">
        <f t="shared" si="12"/>
        <v>1</v>
      </c>
      <c r="I45" s="8">
        <f t="shared" si="13"/>
        <v>0</v>
      </c>
    </row>
    <row r="46" spans="1:9" x14ac:dyDescent="0.25">
      <c r="C46" s="10"/>
      <c r="E46" s="13" t="e">
        <f>VLOOKUP(A46,svod!B:AS,44,FALSE)</f>
        <v>#N/A</v>
      </c>
      <c r="F46" s="13" t="e">
        <f>VLOOKUP(A46,svod!B:C,2,FALSE)</f>
        <v>#N/A</v>
      </c>
      <c r="G46" s="8" t="e">
        <f>C$36/C46*1000*VLOOKUP(F46,коэфф!A:D,3,FALSE)</f>
        <v>#DIV/0!</v>
      </c>
      <c r="H46" s="9" t="b">
        <f t="shared" si="12"/>
        <v>1</v>
      </c>
      <c r="I46" s="8">
        <f t="shared" si="13"/>
        <v>0</v>
      </c>
    </row>
    <row r="47" spans="1:9" x14ac:dyDescent="0.25">
      <c r="E47" s="13" t="e">
        <f>VLOOKUP(A47,svod!B:AS,44,FALSE)</f>
        <v>#N/A</v>
      </c>
      <c r="F47" s="13" t="e">
        <f>VLOOKUP(A47,svod!B:C,2,FALSE)</f>
        <v>#N/A</v>
      </c>
      <c r="G47" s="8" t="e">
        <f>C$36/C47*1000*VLOOKUP(F47,коэфф!A:D,3,FALSE)</f>
        <v>#DIV/0!</v>
      </c>
      <c r="H47" s="9" t="b">
        <f t="shared" si="12"/>
        <v>1</v>
      </c>
      <c r="I47" s="8">
        <f t="shared" si="13"/>
        <v>0</v>
      </c>
    </row>
    <row r="48" spans="1:9" x14ac:dyDescent="0.25">
      <c r="C48" s="10"/>
      <c r="E48" s="13" t="e">
        <f>VLOOKUP(A48,svod!B:AS,44,FALSE)</f>
        <v>#N/A</v>
      </c>
      <c r="F48" s="13" t="e">
        <f>VLOOKUP(A48,svod!B:C,2,FALSE)</f>
        <v>#N/A</v>
      </c>
      <c r="G48" s="8" t="e">
        <f>C$36/C48*1000*VLOOKUP(F48,коэфф!A:D,3,FALSE)</f>
        <v>#DIV/0!</v>
      </c>
      <c r="H48" s="9" t="b">
        <f t="shared" si="12"/>
        <v>1</v>
      </c>
      <c r="I48" s="8">
        <f t="shared" si="13"/>
        <v>0</v>
      </c>
    </row>
    <row r="49" spans="3:9" x14ac:dyDescent="0.25">
      <c r="C49" s="10"/>
      <c r="E49" s="13" t="e">
        <f>VLOOKUP(A49,svod!B:AS,44,FALSE)</f>
        <v>#N/A</v>
      </c>
      <c r="F49" s="13" t="e">
        <f>VLOOKUP(A49,svod!B:C,2,FALSE)</f>
        <v>#N/A</v>
      </c>
      <c r="G49" s="8" t="e">
        <f>C$48/C49*1000*VLOOKUP(F49,коэфф!A:D,3,FALSE)</f>
        <v>#DIV/0!</v>
      </c>
      <c r="H49" s="9" t="b">
        <f t="shared" si="12"/>
        <v>1</v>
      </c>
      <c r="I49" s="8">
        <f t="shared" si="13"/>
        <v>0</v>
      </c>
    </row>
    <row r="50" spans="3:9" x14ac:dyDescent="0.25">
      <c r="C50" s="10"/>
      <c r="E50" s="13" t="e">
        <f>VLOOKUP(A50,svod!B:AS,44,FALSE)</f>
        <v>#N/A</v>
      </c>
      <c r="F50" s="13" t="e">
        <f>VLOOKUP(A50,svod!B:C,2,FALSE)</f>
        <v>#N/A</v>
      </c>
      <c r="G50" s="8" t="e">
        <f>C$50/C50*1000*VLOOKUP(F50,коэфф!A:D,3,FALSE)</f>
        <v>#DIV/0!</v>
      </c>
      <c r="H50" s="9" t="b">
        <f>ISERROR(G50)</f>
        <v>1</v>
      </c>
      <c r="I50" s="8">
        <f>IF(H50,0,G50)</f>
        <v>0</v>
      </c>
    </row>
    <row r="51" spans="3:9" x14ac:dyDescent="0.25">
      <c r="E51" s="13" t="e">
        <f>VLOOKUP(A51,svod!B:AS,44,FALSE)</f>
        <v>#N/A</v>
      </c>
      <c r="F51" s="13" t="e">
        <f>VLOOKUP(A51,svod!B:C,2,FALSE)</f>
        <v>#N/A</v>
      </c>
      <c r="G51" s="8" t="e">
        <f>C$50/C51*1000*VLOOKUP(F51,коэфф!A:D,3,FALSE)</f>
        <v>#DIV/0!</v>
      </c>
      <c r="H51" s="9" t="b">
        <f t="shared" ref="H51:H65" si="14">ISERROR(G51)</f>
        <v>1</v>
      </c>
      <c r="I51" s="8">
        <f t="shared" ref="I51:I65" si="15">IF(H51,0,G51)</f>
        <v>0</v>
      </c>
    </row>
    <row r="52" spans="3:9" x14ac:dyDescent="0.25">
      <c r="C52" s="10"/>
      <c r="E52" s="13" t="e">
        <f>VLOOKUP(A52,svod!B:AS,44,FALSE)</f>
        <v>#N/A</v>
      </c>
      <c r="F52" s="13" t="e">
        <f>VLOOKUP(A52,svod!B:C,2,FALSE)</f>
        <v>#N/A</v>
      </c>
      <c r="G52" s="8" t="e">
        <f>C$50/C52*1000*VLOOKUP(F52,коэфф!A:D,3,FALSE)</f>
        <v>#DIV/0!</v>
      </c>
      <c r="H52" s="9" t="b">
        <f t="shared" si="14"/>
        <v>1</v>
      </c>
      <c r="I52" s="8">
        <f t="shared" si="15"/>
        <v>0</v>
      </c>
    </row>
    <row r="53" spans="3:9" x14ac:dyDescent="0.25">
      <c r="E53" s="13" t="e">
        <f>VLOOKUP(A53,svod!B:AS,44,FALSE)</f>
        <v>#N/A</v>
      </c>
      <c r="F53" s="13" t="e">
        <f>VLOOKUP(A53,svod!B:C,2,FALSE)</f>
        <v>#N/A</v>
      </c>
      <c r="G53" s="8" t="e">
        <f>C$50/C53*1000*VLOOKUP(F53,коэфф!A:D,3,FALSE)</f>
        <v>#DIV/0!</v>
      </c>
      <c r="H53" s="9" t="b">
        <f t="shared" si="14"/>
        <v>1</v>
      </c>
      <c r="I53" s="8">
        <f t="shared" si="15"/>
        <v>0</v>
      </c>
    </row>
    <row r="54" spans="3:9" x14ac:dyDescent="0.25">
      <c r="C54" s="10"/>
      <c r="E54" s="13" t="e">
        <f>VLOOKUP(A54,svod!B:AS,44,FALSE)</f>
        <v>#N/A</v>
      </c>
      <c r="F54" s="13" t="e">
        <f>VLOOKUP(A54,svod!B:C,2,FALSE)</f>
        <v>#N/A</v>
      </c>
      <c r="G54" s="8" t="e">
        <f>C$50/C54*1000*VLOOKUP(F54,коэфф!A:D,3,FALSE)</f>
        <v>#DIV/0!</v>
      </c>
      <c r="H54" s="9" t="b">
        <f t="shared" si="14"/>
        <v>1</v>
      </c>
      <c r="I54" s="8">
        <f t="shared" si="15"/>
        <v>0</v>
      </c>
    </row>
    <row r="55" spans="3:9" x14ac:dyDescent="0.25">
      <c r="E55" s="13" t="e">
        <f>VLOOKUP(A55,svod!B:AS,44,FALSE)</f>
        <v>#N/A</v>
      </c>
      <c r="F55" s="13" t="e">
        <f>VLOOKUP(A55,svod!B:C,2,FALSE)</f>
        <v>#N/A</v>
      </c>
      <c r="G55" s="8" t="e">
        <f>C$50/C55*1000*VLOOKUP(F55,коэфф!A:D,3,FALSE)</f>
        <v>#DIV/0!</v>
      </c>
      <c r="H55" s="9" t="b">
        <f t="shared" si="14"/>
        <v>1</v>
      </c>
      <c r="I55" s="8">
        <f t="shared" si="15"/>
        <v>0</v>
      </c>
    </row>
    <row r="56" spans="3:9" x14ac:dyDescent="0.25">
      <c r="C56" s="10"/>
      <c r="E56" s="13" t="e">
        <f>VLOOKUP(A56,svod!B:AS,44,FALSE)</f>
        <v>#N/A</v>
      </c>
      <c r="F56" s="13" t="e">
        <f>VLOOKUP(A56,svod!B:C,2,FALSE)</f>
        <v>#N/A</v>
      </c>
      <c r="G56" s="8" t="e">
        <f>C$50/C56*1000*VLOOKUP(F56,коэфф!A:D,3,FALSE)</f>
        <v>#DIV/0!</v>
      </c>
      <c r="H56" s="9" t="b">
        <f t="shared" si="14"/>
        <v>1</v>
      </c>
      <c r="I56" s="8">
        <f t="shared" si="15"/>
        <v>0</v>
      </c>
    </row>
    <row r="57" spans="3:9" x14ac:dyDescent="0.25">
      <c r="E57" s="13" t="e">
        <f>VLOOKUP(A57,svod!B:AS,44,FALSE)</f>
        <v>#N/A</v>
      </c>
      <c r="F57" s="13" t="e">
        <f>VLOOKUP(A57,svod!B:C,2,FALSE)</f>
        <v>#N/A</v>
      </c>
      <c r="G57" s="8" t="e">
        <f>C$50/C57*1000*VLOOKUP(F57,коэфф!A:D,3,FALSE)</f>
        <v>#DIV/0!</v>
      </c>
      <c r="H57" s="9" t="b">
        <f t="shared" si="14"/>
        <v>1</v>
      </c>
      <c r="I57" s="8">
        <f t="shared" si="15"/>
        <v>0</v>
      </c>
    </row>
    <row r="58" spans="3:9" x14ac:dyDescent="0.25">
      <c r="C58" s="10"/>
      <c r="E58" s="13" t="e">
        <f>VLOOKUP(A58,svod!B:AS,44,FALSE)</f>
        <v>#N/A</v>
      </c>
      <c r="F58" s="13" t="e">
        <f>VLOOKUP(A58,svod!B:C,2,FALSE)</f>
        <v>#N/A</v>
      </c>
      <c r="G58" s="8" t="e">
        <f>C$50/C58*1000*VLOOKUP(F58,коэфф!A:D,3,FALSE)</f>
        <v>#DIV/0!</v>
      </c>
      <c r="H58" s="9" t="b">
        <f t="shared" si="14"/>
        <v>1</v>
      </c>
      <c r="I58" s="8">
        <f t="shared" si="15"/>
        <v>0</v>
      </c>
    </row>
    <row r="59" spans="3:9" ht="12.75" customHeight="1" x14ac:dyDescent="0.25">
      <c r="E59" s="13" t="e">
        <f>VLOOKUP(A59,svod!B:AS,44,FALSE)</f>
        <v>#N/A</v>
      </c>
      <c r="F59" s="13" t="e">
        <f>VLOOKUP(A59,svod!B:C,2,FALSE)</f>
        <v>#N/A</v>
      </c>
      <c r="G59" s="8" t="e">
        <f>C$50/C59*1000*VLOOKUP(F59,коэфф!A:D,3,FALSE)</f>
        <v>#DIV/0!</v>
      </c>
      <c r="H59" s="9" t="b">
        <f t="shared" si="14"/>
        <v>1</v>
      </c>
      <c r="I59" s="8">
        <f t="shared" si="15"/>
        <v>0</v>
      </c>
    </row>
    <row r="60" spans="3:9" x14ac:dyDescent="0.25">
      <c r="C60" s="10"/>
      <c r="D60"/>
      <c r="E60" s="13" t="e">
        <f>VLOOKUP(A60,svod!B:AS,44,FALSE)</f>
        <v>#N/A</v>
      </c>
      <c r="F60" s="13" t="e">
        <f>VLOOKUP(A60,svod!B:C,2,FALSE)</f>
        <v>#N/A</v>
      </c>
      <c r="G60" s="8" t="e">
        <f>C$50/C60*1000*VLOOKUP(F60,коэфф!A:D,3,FALSE)</f>
        <v>#DIV/0!</v>
      </c>
      <c r="H60" s="9" t="b">
        <f t="shared" si="14"/>
        <v>1</v>
      </c>
      <c r="I60" s="8">
        <f t="shared" si="15"/>
        <v>0</v>
      </c>
    </row>
    <row r="61" spans="3:9" x14ac:dyDescent="0.25">
      <c r="E61" s="13" t="e">
        <f>VLOOKUP(A61,svod!B:AS,44,FALSE)</f>
        <v>#N/A</v>
      </c>
      <c r="F61" s="13" t="e">
        <f>VLOOKUP(A61,svod!B:C,2,FALSE)</f>
        <v>#N/A</v>
      </c>
      <c r="G61" s="8" t="e">
        <f>C$50/C61*1000*VLOOKUP(F61,коэфф!A:D,3,FALSE)</f>
        <v>#DIV/0!</v>
      </c>
      <c r="H61" s="9" t="b">
        <f t="shared" si="14"/>
        <v>1</v>
      </c>
      <c r="I61" s="8">
        <f t="shared" si="15"/>
        <v>0</v>
      </c>
    </row>
    <row r="62" spans="3:9" x14ac:dyDescent="0.25">
      <c r="C62" s="10"/>
      <c r="E62" s="13" t="e">
        <f>VLOOKUP(A62,svod!B:AS,44,FALSE)</f>
        <v>#N/A</v>
      </c>
      <c r="F62" s="13" t="e">
        <f>VLOOKUP(A62,svod!B:C,2,FALSE)</f>
        <v>#N/A</v>
      </c>
      <c r="G62" s="8" t="e">
        <f>C$50/C62*1000*VLOOKUP(F62,коэфф!A:D,3,FALSE)</f>
        <v>#DIV/0!</v>
      </c>
      <c r="H62" s="9" t="b">
        <f t="shared" si="14"/>
        <v>1</v>
      </c>
      <c r="I62" s="8">
        <f t="shared" si="15"/>
        <v>0</v>
      </c>
    </row>
    <row r="63" spans="3:9" x14ac:dyDescent="0.25">
      <c r="E63" s="13" t="e">
        <f>VLOOKUP(A63,svod!B:AS,44,FALSE)</f>
        <v>#N/A</v>
      </c>
      <c r="F63" s="13" t="e">
        <f>VLOOKUP(A63,svod!B:C,2,FALSE)</f>
        <v>#N/A</v>
      </c>
      <c r="G63" s="8" t="e">
        <f>C$46/C63*1000*VLOOKUP(F63,коэфф!A:D,3,FALSE)</f>
        <v>#DIV/0!</v>
      </c>
      <c r="H63" s="9" t="b">
        <f t="shared" si="14"/>
        <v>1</v>
      </c>
      <c r="I63" s="8">
        <f t="shared" si="15"/>
        <v>0</v>
      </c>
    </row>
    <row r="64" spans="3:9" x14ac:dyDescent="0.25">
      <c r="E64" s="13" t="e">
        <f>VLOOKUP(A64,svod!B:AS,44,FALSE)</f>
        <v>#N/A</v>
      </c>
      <c r="F64" s="13" t="e">
        <f>VLOOKUP(A64,svod!B:C,2,FALSE)</f>
        <v>#N/A</v>
      </c>
      <c r="G64" s="8" t="e">
        <f>C$46/C64*1000*VLOOKUP(F64,коэфф!A:D,3,FALSE)</f>
        <v>#DIV/0!</v>
      </c>
      <c r="H64" s="9" t="b">
        <f t="shared" si="14"/>
        <v>1</v>
      </c>
      <c r="I64" s="8">
        <f t="shared" si="15"/>
        <v>0</v>
      </c>
    </row>
    <row r="65" spans="1:9" x14ac:dyDescent="0.25">
      <c r="E65" s="13" t="e">
        <f>VLOOKUP(A65,svod!B:AS,44,FALSE)</f>
        <v>#N/A</v>
      </c>
      <c r="F65" s="13" t="e">
        <f>VLOOKUP(A65,svod!B:C,2,FALSE)</f>
        <v>#N/A</v>
      </c>
      <c r="G65" s="8" t="e">
        <f>C$46/C65*1000*VLOOKUP(F65,коэфф!A:D,3,FALSE)</f>
        <v>#DIV/0!</v>
      </c>
      <c r="H65" s="9" t="b">
        <f t="shared" si="14"/>
        <v>1</v>
      </c>
      <c r="I65" s="8">
        <f t="shared" si="15"/>
        <v>0</v>
      </c>
    </row>
    <row r="66" spans="1:9" ht="24.6" x14ac:dyDescent="0.4">
      <c r="A66" s="40" t="s">
        <v>95</v>
      </c>
      <c r="E66" s="13" t="e">
        <f>VLOOKUP(A66,svod!B:AS,44,FALSE)</f>
        <v>#N/A</v>
      </c>
      <c r="F66" s="13" t="e">
        <f>VLOOKUP(A66,svod!B:C,2,FALSE)</f>
        <v>#N/A</v>
      </c>
      <c r="G66" s="48" t="e">
        <f>C$36/C66*1000*VLOOKUP(F66,коэфф!A:D,4,FALSE)</f>
        <v>#DIV/0!</v>
      </c>
      <c r="H66" s="9" t="b">
        <f t="shared" ref="H66:H70" si="16">ISERROR(G66)</f>
        <v>1</v>
      </c>
      <c r="I66" s="8">
        <f t="shared" ref="I66:I70" si="17">IF(H66,0,G66)</f>
        <v>0</v>
      </c>
    </row>
    <row r="67" spans="1:9" x14ac:dyDescent="0.25">
      <c r="C67" s="10"/>
      <c r="D67">
        <v>1</v>
      </c>
      <c r="E67" s="13" t="e">
        <f>VLOOKUP(A67,svod!B:AS,44,FALSE)</f>
        <v>#N/A</v>
      </c>
      <c r="F67" s="13" t="e">
        <f>VLOOKUP(A67,svod!B:C,2,FALSE)</f>
        <v>#N/A</v>
      </c>
      <c r="G67" s="8" t="e">
        <f>C$67/C67*1000*VLOOKUP(F67,коэфф!A:D,4,FALSE)</f>
        <v>#DIV/0!</v>
      </c>
      <c r="H67" s="9" t="b">
        <f t="shared" si="16"/>
        <v>1</v>
      </c>
      <c r="I67" s="8">
        <f t="shared" si="17"/>
        <v>0</v>
      </c>
    </row>
    <row r="68" spans="1:9" x14ac:dyDescent="0.25">
      <c r="C68" s="10"/>
      <c r="E68" s="13" t="e">
        <f>VLOOKUP(A68,svod!B:AS,44,FALSE)</f>
        <v>#N/A</v>
      </c>
      <c r="F68" s="13" t="e">
        <f>VLOOKUP(A68,svod!B:C,2,FALSE)</f>
        <v>#N/A</v>
      </c>
      <c r="G68" s="8" t="e">
        <f>C$67/C68*1000*VLOOKUP(F68,коэфф!A:D,4,FALSE)</f>
        <v>#DIV/0!</v>
      </c>
      <c r="H68" s="9" t="b">
        <f t="shared" si="16"/>
        <v>1</v>
      </c>
      <c r="I68" s="8">
        <f t="shared" si="17"/>
        <v>0</v>
      </c>
    </row>
    <row r="69" spans="1:9" x14ac:dyDescent="0.25">
      <c r="C69" s="10"/>
      <c r="E69" s="13" t="e">
        <f>VLOOKUP(A69,svod!B:AS,44,FALSE)</f>
        <v>#N/A</v>
      </c>
      <c r="F69" s="13" t="e">
        <f>VLOOKUP(A69,svod!B:C,2,FALSE)</f>
        <v>#N/A</v>
      </c>
      <c r="G69" s="8" t="e">
        <f>C$69/C69*1000*VLOOKUP(F69,коэфф!A:D,4,FALSE)</f>
        <v>#DIV/0!</v>
      </c>
      <c r="H69" s="9" t="b">
        <f t="shared" si="16"/>
        <v>1</v>
      </c>
      <c r="I69" s="8">
        <f t="shared" si="17"/>
        <v>0</v>
      </c>
    </row>
    <row r="70" spans="1:9" x14ac:dyDescent="0.25">
      <c r="C70" s="10"/>
      <c r="E70" s="13" t="e">
        <f>VLOOKUP(A70,svod!B:AS,44,FALSE)</f>
        <v>#N/A</v>
      </c>
      <c r="F70" s="13" t="e">
        <f>VLOOKUP(A70,svod!B:C,2,FALSE)</f>
        <v>#N/A</v>
      </c>
      <c r="G70" s="8" t="e">
        <f>C$69/C70*1000*VLOOKUP(F70,коэфф!A:D,4,FALSE)</f>
        <v>#DIV/0!</v>
      </c>
      <c r="H70" s="9" t="b">
        <f t="shared" si="16"/>
        <v>1</v>
      </c>
      <c r="I70" s="8">
        <f t="shared" si="17"/>
        <v>0</v>
      </c>
    </row>
    <row r="71" spans="1:9" x14ac:dyDescent="0.25">
      <c r="C71" s="10"/>
      <c r="E71" s="13" t="e">
        <f>VLOOKUP(A71,svod!B:AS,44,FALSE)</f>
        <v>#N/A</v>
      </c>
      <c r="F71" s="13" t="e">
        <f>VLOOKUP(A71,svod!B:C,2,FALSE)</f>
        <v>#N/A</v>
      </c>
      <c r="G71" s="8" t="e">
        <f>C$69/C71*1000*VLOOKUP(F71,коэфф!A:D,4,FALSE)</f>
        <v>#DIV/0!</v>
      </c>
      <c r="H71" s="9" t="b">
        <f t="shared" ref="H71:H82" si="18">ISERROR(G71)</f>
        <v>1</v>
      </c>
      <c r="I71" s="8">
        <f t="shared" ref="I71:I82" si="19">IF(H71,0,G71)</f>
        <v>0</v>
      </c>
    </row>
    <row r="72" spans="1:9" x14ac:dyDescent="0.25">
      <c r="C72" s="10"/>
      <c r="E72" s="13" t="e">
        <f>VLOOKUP(A72,svod!B:AS,44,FALSE)</f>
        <v>#N/A</v>
      </c>
      <c r="F72" s="13" t="e">
        <f>VLOOKUP(A72,svod!B:C,2,FALSE)</f>
        <v>#N/A</v>
      </c>
      <c r="G72" s="8" t="e">
        <f>C$69/C72*1000*VLOOKUP(F72,коэфф!A:D,4,FALSE)</f>
        <v>#DIV/0!</v>
      </c>
      <c r="H72" s="9" t="b">
        <f t="shared" si="18"/>
        <v>1</v>
      </c>
      <c r="I72" s="8">
        <f t="shared" si="19"/>
        <v>0</v>
      </c>
    </row>
    <row r="73" spans="1:9" x14ac:dyDescent="0.25">
      <c r="C73" s="10"/>
      <c r="E73" s="13" t="e">
        <f>VLOOKUP(A73,svod!B:AS,44,FALSE)</f>
        <v>#N/A</v>
      </c>
      <c r="F73" s="13" t="e">
        <f>VLOOKUP(A73,svod!B:C,2,FALSE)</f>
        <v>#N/A</v>
      </c>
      <c r="G73" s="8" t="e">
        <f>C$67/C73*1000*VLOOKUP(F73,коэфф!A:D,4,FALSE)</f>
        <v>#DIV/0!</v>
      </c>
      <c r="H73" s="9" t="b">
        <f t="shared" si="18"/>
        <v>1</v>
      </c>
      <c r="I73" s="8">
        <f t="shared" si="19"/>
        <v>0</v>
      </c>
    </row>
    <row r="74" spans="1:9" x14ac:dyDescent="0.25">
      <c r="C74" s="10"/>
      <c r="E74" s="13" t="e">
        <f>VLOOKUP(A74,svod!B:AS,44,FALSE)</f>
        <v>#N/A</v>
      </c>
      <c r="F74" s="13" t="e">
        <f>VLOOKUP(A74,svod!B:C,2,FALSE)</f>
        <v>#N/A</v>
      </c>
      <c r="G74" s="8" t="e">
        <f>C$67/C74*1000*VLOOKUP(F74,коэфф!A:D,4,FALSE)</f>
        <v>#DIV/0!</v>
      </c>
      <c r="H74" s="9" t="b">
        <f t="shared" si="18"/>
        <v>1</v>
      </c>
      <c r="I74" s="8">
        <f t="shared" si="19"/>
        <v>0</v>
      </c>
    </row>
    <row r="75" spans="1:9" x14ac:dyDescent="0.25">
      <c r="C75" s="10"/>
      <c r="E75" s="13" t="e">
        <f>VLOOKUP(A75,svod!B:AS,44,FALSE)</f>
        <v>#N/A</v>
      </c>
      <c r="F75" s="13" t="e">
        <f>VLOOKUP(A75,svod!B:C,2,FALSE)</f>
        <v>#N/A</v>
      </c>
      <c r="G75" s="8" t="e">
        <f>C$74/C75*1000*VLOOKUP(F75,коэфф!A:D,4,FALSE)</f>
        <v>#DIV/0!</v>
      </c>
      <c r="H75" s="9" t="b">
        <f t="shared" si="18"/>
        <v>1</v>
      </c>
      <c r="I75" s="8">
        <f t="shared" si="19"/>
        <v>0</v>
      </c>
    </row>
    <row r="76" spans="1:9" x14ac:dyDescent="0.25">
      <c r="C76" s="10"/>
      <c r="E76" s="13" t="e">
        <f>VLOOKUP(A76,svod!B:AS,44,FALSE)</f>
        <v>#N/A</v>
      </c>
      <c r="F76" s="13" t="e">
        <f>VLOOKUP(A76,svod!B:C,2,FALSE)</f>
        <v>#N/A</v>
      </c>
      <c r="G76" s="8" t="e">
        <f>C$76/C76*1000*VLOOKUP(F76,коэфф!A:D,4,FALSE)</f>
        <v>#DIV/0!</v>
      </c>
      <c r="H76" s="9" t="b">
        <f t="shared" si="18"/>
        <v>1</v>
      </c>
      <c r="I76" s="8">
        <f t="shared" si="19"/>
        <v>0</v>
      </c>
    </row>
    <row r="77" spans="1:9" x14ac:dyDescent="0.25">
      <c r="C77" s="10"/>
      <c r="E77" s="13" t="e">
        <f>VLOOKUP(A77,svod!B:AS,44,FALSE)</f>
        <v>#N/A</v>
      </c>
      <c r="F77" s="13" t="e">
        <f>VLOOKUP(A77,svod!B:C,2,FALSE)</f>
        <v>#N/A</v>
      </c>
      <c r="G77" s="8" t="e">
        <f>C$76/C77*1000*VLOOKUP(F77,коэфф!A:D,4,FALSE)</f>
        <v>#DIV/0!</v>
      </c>
      <c r="H77" s="9" t="b">
        <f t="shared" si="18"/>
        <v>1</v>
      </c>
      <c r="I77" s="8">
        <f t="shared" si="19"/>
        <v>0</v>
      </c>
    </row>
    <row r="78" spans="1:9" x14ac:dyDescent="0.25">
      <c r="C78" s="10"/>
      <c r="E78" s="13" t="e">
        <f>VLOOKUP(A78,svod!B:AS,44,FALSE)</f>
        <v>#N/A</v>
      </c>
      <c r="F78" s="13" t="e">
        <f>VLOOKUP(A78,svod!B:C,2,FALSE)</f>
        <v>#N/A</v>
      </c>
      <c r="G78" s="8" t="e">
        <f>C$76/C78*1000*VLOOKUP(F78,коэфф!A:D,4,FALSE)</f>
        <v>#DIV/0!</v>
      </c>
      <c r="H78" s="9" t="b">
        <f t="shared" si="18"/>
        <v>1</v>
      </c>
      <c r="I78" s="8">
        <f t="shared" si="19"/>
        <v>0</v>
      </c>
    </row>
    <row r="79" spans="1:9" x14ac:dyDescent="0.25">
      <c r="C79" s="10"/>
      <c r="E79" s="13" t="e">
        <f>VLOOKUP(A79,svod!B:AS,44,FALSE)</f>
        <v>#N/A</v>
      </c>
      <c r="F79" s="13" t="e">
        <f>VLOOKUP(A79,svod!B:C,2,FALSE)</f>
        <v>#N/A</v>
      </c>
      <c r="G79" s="8" t="e">
        <f>C$76/C79*1000*VLOOKUP(F79,коэфф!A:D,4,FALSE)</f>
        <v>#DIV/0!</v>
      </c>
      <c r="H79" s="9" t="b">
        <f t="shared" si="18"/>
        <v>1</v>
      </c>
      <c r="I79" s="8">
        <f t="shared" si="19"/>
        <v>0</v>
      </c>
    </row>
    <row r="80" spans="1:9" x14ac:dyDescent="0.25">
      <c r="C80" s="10"/>
      <c r="E80" s="13" t="e">
        <f>VLOOKUP(A80,svod!B:AS,44,FALSE)</f>
        <v>#N/A</v>
      </c>
      <c r="F80" s="13" t="e">
        <f>VLOOKUP(A80,svod!B:C,2,FALSE)</f>
        <v>#N/A</v>
      </c>
      <c r="G80" s="8" t="e">
        <f>C$76/C80*1000*VLOOKUP(F80,коэфф!A:D,4,FALSE)</f>
        <v>#DIV/0!</v>
      </c>
      <c r="H80" s="9" t="b">
        <f t="shared" si="18"/>
        <v>1</v>
      </c>
      <c r="I80" s="8">
        <f t="shared" si="19"/>
        <v>0</v>
      </c>
    </row>
    <row r="81" spans="3:9" x14ac:dyDescent="0.25">
      <c r="C81" s="10"/>
      <c r="E81" s="13" t="e">
        <f>VLOOKUP(A81,svod!B:AS,44,FALSE)</f>
        <v>#N/A</v>
      </c>
      <c r="F81" s="13" t="e">
        <f>VLOOKUP(A81,svod!B:C,2,FALSE)</f>
        <v>#N/A</v>
      </c>
      <c r="G81" s="8" t="e">
        <f>C$76/C81*1000*VLOOKUP(F81,коэфф!A:D,4,FALSE)</f>
        <v>#DIV/0!</v>
      </c>
      <c r="H81" s="9" t="b">
        <f t="shared" si="18"/>
        <v>1</v>
      </c>
      <c r="I81" s="8">
        <f t="shared" si="19"/>
        <v>0</v>
      </c>
    </row>
    <row r="82" spans="3:9" x14ac:dyDescent="0.25">
      <c r="C82" s="10"/>
      <c r="E82" s="13" t="e">
        <f>VLOOKUP(A82,svod!B:AS,44,FALSE)</f>
        <v>#N/A</v>
      </c>
      <c r="F82" s="13" t="e">
        <f>VLOOKUP(A82,svod!B:C,2,FALSE)</f>
        <v>#N/A</v>
      </c>
      <c r="G82" s="8" t="e">
        <f>C$76/C82*1000*VLOOKUP(F82,коэфф!A:D,4,FALSE)</f>
        <v>#DIV/0!</v>
      </c>
      <c r="H82" s="9" t="b">
        <f t="shared" si="18"/>
        <v>1</v>
      </c>
      <c r="I82" s="8">
        <f t="shared" si="19"/>
        <v>0</v>
      </c>
    </row>
    <row r="83" spans="3:9" x14ac:dyDescent="0.25">
      <c r="C83" s="10"/>
      <c r="E83" s="13" t="e">
        <f>VLOOKUP(A83,svod!B:AS,44,FALSE)</f>
        <v>#N/A</v>
      </c>
      <c r="F83" s="13" t="e">
        <f>VLOOKUP(A83,svod!B:C,2,FALSE)</f>
        <v>#N/A</v>
      </c>
      <c r="G83" s="8" t="e">
        <f>C$76/C83*1000*VLOOKUP(F83,коэфф!A:D,4,FALSE)</f>
        <v>#DIV/0!</v>
      </c>
      <c r="H83" s="9" t="b">
        <f>ISERROR(G83)</f>
        <v>1</v>
      </c>
      <c r="I83" s="8">
        <f>IF(H83,0,G83)</f>
        <v>0</v>
      </c>
    </row>
    <row r="84" spans="3:9" x14ac:dyDescent="0.25">
      <c r="C84" s="10"/>
      <c r="E84" s="13" t="e">
        <f>VLOOKUP(A84,svod!B:AS,44,FALSE)</f>
        <v>#N/A</v>
      </c>
      <c r="F84" s="13" t="e">
        <f>VLOOKUP(A84,svod!B:C,2,FALSE)</f>
        <v>#N/A</v>
      </c>
      <c r="G84" s="8" t="e">
        <f>C$76/C84*1000*VLOOKUP(F84,коэфф!A:D,4,FALSE)</f>
        <v>#DIV/0!</v>
      </c>
      <c r="H84" s="9" t="b">
        <f t="shared" ref="H84:H88" si="20">ISERROR(G84)</f>
        <v>1</v>
      </c>
      <c r="I84" s="8">
        <f t="shared" ref="I84:I88" si="21">IF(H84,0,G84)</f>
        <v>0</v>
      </c>
    </row>
    <row r="85" spans="3:9" x14ac:dyDescent="0.25">
      <c r="C85" s="10"/>
      <c r="E85" s="13" t="e">
        <f>VLOOKUP(A85,svod!B:AS,44,FALSE)</f>
        <v>#N/A</v>
      </c>
      <c r="F85" s="13" t="e">
        <f>VLOOKUP(A85,svod!B:C,2,FALSE)</f>
        <v>#N/A</v>
      </c>
      <c r="G85" s="8" t="e">
        <f>C$76/C85*1000*VLOOKUP(F85,коэфф!A:D,4,FALSE)</f>
        <v>#DIV/0!</v>
      </c>
      <c r="H85" s="9" t="b">
        <f t="shared" si="20"/>
        <v>1</v>
      </c>
      <c r="I85" s="8">
        <f t="shared" si="21"/>
        <v>0</v>
      </c>
    </row>
    <row r="86" spans="3:9" x14ac:dyDescent="0.25">
      <c r="C86" s="10"/>
      <c r="E86" s="13" t="e">
        <f>VLOOKUP(A86,svod!B:AS,44,FALSE)</f>
        <v>#N/A</v>
      </c>
      <c r="F86" s="13" t="e">
        <f>VLOOKUP(A86,svod!B:C,2,FALSE)</f>
        <v>#N/A</v>
      </c>
      <c r="G86" s="8" t="e">
        <f>C$76/C86*1000*VLOOKUP(F86,коэфф!A:D,4,FALSE)</f>
        <v>#DIV/0!</v>
      </c>
      <c r="H86" s="9" t="b">
        <f t="shared" si="20"/>
        <v>1</v>
      </c>
      <c r="I86" s="8">
        <f t="shared" si="21"/>
        <v>0</v>
      </c>
    </row>
    <row r="87" spans="3:9" x14ac:dyDescent="0.25">
      <c r="C87" s="10"/>
      <c r="E87" s="13" t="e">
        <f>VLOOKUP(A87,svod!B:AS,44,FALSE)</f>
        <v>#N/A</v>
      </c>
      <c r="F87" s="13" t="e">
        <f>VLOOKUP(A87,svod!B:C,2,FALSE)</f>
        <v>#N/A</v>
      </c>
      <c r="G87" s="8" t="e">
        <f>C$76/C87*1000*VLOOKUP(F87,коэфф!A:D,4,FALSE)</f>
        <v>#DIV/0!</v>
      </c>
      <c r="H87" s="9" t="b">
        <f t="shared" si="20"/>
        <v>1</v>
      </c>
      <c r="I87" s="8">
        <f t="shared" si="21"/>
        <v>0</v>
      </c>
    </row>
    <row r="88" spans="3:9" x14ac:dyDescent="0.25">
      <c r="C88" s="10"/>
      <c r="E88" s="13" t="e">
        <f>VLOOKUP(A88,svod!B:AS,44,FALSE)</f>
        <v>#N/A</v>
      </c>
      <c r="F88" s="13" t="e">
        <f>VLOOKUP(A88,svod!B:C,2,FALSE)</f>
        <v>#N/A</v>
      </c>
      <c r="G88" s="8" t="e">
        <f>C$76/C88*1000*VLOOKUP(F88,коэфф!A:D,4,FALSE)</f>
        <v>#DIV/0!</v>
      </c>
      <c r="H88" s="9" t="b">
        <f t="shared" si="20"/>
        <v>1</v>
      </c>
      <c r="I88" s="8">
        <f t="shared" si="21"/>
        <v>0</v>
      </c>
    </row>
    <row r="89" spans="3:9" x14ac:dyDescent="0.25">
      <c r="E89" s="13" t="e">
        <f>VLOOKUP(A89,svod!B:AS,44,FALSE)</f>
        <v>#N/A</v>
      </c>
      <c r="F89" s="13" t="e">
        <f>VLOOKUP(A89,svod!B:C,2,FALSE)</f>
        <v>#N/A</v>
      </c>
    </row>
    <row r="90" spans="3:9" x14ac:dyDescent="0.25">
      <c r="E90" s="13" t="e">
        <f>VLOOKUP(A90,svod!B:AS,44,FALSE)</f>
        <v>#N/A</v>
      </c>
      <c r="F90" s="13" t="e">
        <f>VLOOKUP(A90,svod!B:C,2,FALSE)</f>
        <v>#N/A</v>
      </c>
    </row>
    <row r="91" spans="3:9" x14ac:dyDescent="0.25">
      <c r="E91" s="13" t="e">
        <f>VLOOKUP(A91,svod!B:AS,44,FALSE)</f>
        <v>#N/A</v>
      </c>
      <c r="F91" s="13" t="e">
        <f>VLOOKUP(A91,svod!B:C,2,FALSE)</f>
        <v>#N/A</v>
      </c>
    </row>
    <row r="92" spans="3:9" x14ac:dyDescent="0.25">
      <c r="E92" s="13" t="e">
        <f>VLOOKUP(A92,svod!B:AS,44,FALSE)</f>
        <v>#N/A</v>
      </c>
      <c r="F92" s="13" t="e">
        <f>VLOOKUP(A92,svod!B:C,2,FALSE)</f>
        <v>#N/A</v>
      </c>
    </row>
    <row r="93" spans="3:9" x14ac:dyDescent="0.25">
      <c r="E93" s="13" t="e">
        <f>VLOOKUP(A93,svod!B:AS,44,FALSE)</f>
        <v>#N/A</v>
      </c>
      <c r="F93" s="13" t="e">
        <f>VLOOKUP(A93,svod!B:C,2,FALSE)</f>
        <v>#N/A</v>
      </c>
    </row>
    <row r="94" spans="3:9" x14ac:dyDescent="0.25">
      <c r="E94" s="13" t="e">
        <f>VLOOKUP(A94,svod!B:AS,44,FALSE)</f>
        <v>#N/A</v>
      </c>
      <c r="F94" s="13" t="e">
        <f>VLOOKUP(A94,svod!B:C,2,FALSE)</f>
        <v>#N/A</v>
      </c>
    </row>
    <row r="95" spans="3:9" x14ac:dyDescent="0.25">
      <c r="E95" s="13" t="e">
        <f>VLOOKUP(A95,svod!B:AS,44,FALSE)</f>
        <v>#N/A</v>
      </c>
      <c r="F95" s="13" t="e">
        <f>VLOOKUP(A95,svod!B:C,2,FALSE)</f>
        <v>#N/A</v>
      </c>
    </row>
    <row r="96" spans="3:9" x14ac:dyDescent="0.25">
      <c r="E96" s="13" t="e">
        <f>VLOOKUP(A96,svod!B:AS,44,FALSE)</f>
        <v>#N/A</v>
      </c>
      <c r="F96" s="13" t="e">
        <f>VLOOKUP(A96,svod!B:C,2,FALSE)</f>
        <v>#N/A</v>
      </c>
    </row>
    <row r="97" spans="5:6" x14ac:dyDescent="0.25">
      <c r="E97" s="13" t="e">
        <f>VLOOKUP(A97,svod!B:AS,44,FALSE)</f>
        <v>#N/A</v>
      </c>
      <c r="F97" s="13" t="e">
        <f>VLOOKUP(A97,svod!B:C,2,FALSE)</f>
        <v>#N/A</v>
      </c>
    </row>
    <row r="98" spans="5:6" x14ac:dyDescent="0.25">
      <c r="E98" s="13" t="e">
        <f>VLOOKUP(A98,svod!B:AS,44,FALSE)</f>
        <v>#N/A</v>
      </c>
      <c r="F98" s="13" t="e">
        <f>VLOOKUP(A98,svod!B:C,2,FALSE)</f>
        <v>#N/A</v>
      </c>
    </row>
    <row r="99" spans="5:6" x14ac:dyDescent="0.25">
      <c r="E99" s="13" t="e">
        <f>VLOOKUP(A99,svod!B:AS,44,FALSE)</f>
        <v>#N/A</v>
      </c>
      <c r="F99" s="13" t="e">
        <f>VLOOKUP(A99,svod!B:C,2,FALSE)</f>
        <v>#N/A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opLeftCell="A10" zoomScale="77" zoomScaleNormal="77" workbookViewId="0">
      <selection activeCell="E36" sqref="E36"/>
    </sheetView>
  </sheetViews>
  <sheetFormatPr defaultRowHeight="13.2" x14ac:dyDescent="0.25"/>
  <sheetData>
    <row r="1" spans="1:4" ht="18" x14ac:dyDescent="0.35">
      <c r="A1" s="42">
        <v>1989</v>
      </c>
      <c r="B1" s="43">
        <v>1</v>
      </c>
    </row>
    <row r="2" spans="1:4" ht="18" x14ac:dyDescent="0.35">
      <c r="A2" s="42">
        <v>1988</v>
      </c>
      <c r="B2" s="43">
        <v>1.0049999999999999</v>
      </c>
    </row>
    <row r="3" spans="1:4" ht="18" x14ac:dyDescent="0.35">
      <c r="A3" s="42">
        <v>1987</v>
      </c>
      <c r="B3" s="43">
        <v>1.01</v>
      </c>
      <c r="C3" s="1"/>
      <c r="D3" s="1"/>
    </row>
    <row r="4" spans="1:4" ht="18" x14ac:dyDescent="0.35">
      <c r="A4" s="42">
        <v>1986</v>
      </c>
      <c r="B4" s="43">
        <v>1.0149999999999999</v>
      </c>
      <c r="C4" s="1"/>
      <c r="D4" s="1"/>
    </row>
    <row r="5" spans="1:4" ht="18" x14ac:dyDescent="0.35">
      <c r="A5" s="42">
        <v>1985</v>
      </c>
      <c r="B5" s="43">
        <v>1.02</v>
      </c>
      <c r="C5" s="1"/>
      <c r="D5" s="1"/>
    </row>
    <row r="6" spans="1:4" ht="18" x14ac:dyDescent="0.35">
      <c r="A6" s="42">
        <v>1984</v>
      </c>
      <c r="B6" s="43">
        <v>1.026</v>
      </c>
      <c r="C6" s="1"/>
      <c r="D6" s="1"/>
    </row>
    <row r="7" spans="1:4" ht="18" x14ac:dyDescent="0.35">
      <c r="A7" s="42">
        <v>1983</v>
      </c>
      <c r="B7" s="43">
        <v>1.032</v>
      </c>
      <c r="C7" s="1"/>
      <c r="D7" s="1"/>
    </row>
    <row r="8" spans="1:4" ht="18" x14ac:dyDescent="0.35">
      <c r="A8" s="42">
        <v>1982</v>
      </c>
      <c r="B8" s="43">
        <v>1.038</v>
      </c>
      <c r="C8" s="1"/>
      <c r="D8" s="1"/>
    </row>
    <row r="9" spans="1:4" ht="18" x14ac:dyDescent="0.35">
      <c r="A9" s="42">
        <v>1981</v>
      </c>
      <c r="B9" s="43">
        <v>1.044</v>
      </c>
      <c r="C9" s="1"/>
      <c r="D9" s="1"/>
    </row>
    <row r="10" spans="1:4" ht="18" x14ac:dyDescent="0.35">
      <c r="A10" s="42">
        <v>1980</v>
      </c>
      <c r="B10" s="43">
        <v>1.0509999999999999</v>
      </c>
      <c r="C10" s="1"/>
      <c r="D10" s="1"/>
    </row>
    <row r="11" spans="1:4" ht="18" x14ac:dyDescent="0.35">
      <c r="A11" s="42">
        <v>1979</v>
      </c>
      <c r="B11" s="43">
        <v>1.0580000000000001</v>
      </c>
      <c r="C11" s="1"/>
      <c r="D11" s="1"/>
    </row>
    <row r="12" spans="1:4" ht="18" x14ac:dyDescent="0.35">
      <c r="A12" s="42">
        <v>1978</v>
      </c>
      <c r="B12" s="43">
        <v>1.0649999999999999</v>
      </c>
      <c r="C12" s="1"/>
      <c r="D12" s="1"/>
    </row>
    <row r="13" spans="1:4" ht="18" x14ac:dyDescent="0.35">
      <c r="A13" s="42">
        <v>1977</v>
      </c>
      <c r="B13" s="43">
        <v>1.0720000000000001</v>
      </c>
      <c r="C13" s="1"/>
      <c r="D13" s="1"/>
    </row>
    <row r="14" spans="1:4" ht="18" x14ac:dyDescent="0.35">
      <c r="A14" s="42">
        <v>1976</v>
      </c>
      <c r="B14" s="43">
        <v>1.08</v>
      </c>
      <c r="C14" s="1"/>
      <c r="D14" s="1"/>
    </row>
    <row r="15" spans="1:4" ht="18" x14ac:dyDescent="0.35">
      <c r="A15" s="42">
        <v>1975</v>
      </c>
      <c r="B15" s="43">
        <v>1.0880000000000001</v>
      </c>
      <c r="C15" s="1"/>
      <c r="D15" s="1"/>
    </row>
    <row r="16" spans="1:4" ht="18" x14ac:dyDescent="0.35">
      <c r="A16" s="42">
        <v>1974</v>
      </c>
      <c r="B16" s="43">
        <v>1.0960000000000001</v>
      </c>
      <c r="C16" s="1"/>
      <c r="D16" s="1"/>
    </row>
    <row r="17" spans="1:4" ht="18" x14ac:dyDescent="0.35">
      <c r="A17" s="42">
        <v>1973</v>
      </c>
      <c r="B17" s="43">
        <v>1.1040000000000001</v>
      </c>
      <c r="C17" s="1"/>
      <c r="D17" s="1"/>
    </row>
    <row r="18" spans="1:4" ht="18" x14ac:dyDescent="0.35">
      <c r="A18" s="42">
        <v>1972</v>
      </c>
      <c r="B18" s="43">
        <v>1.113</v>
      </c>
      <c r="C18" s="1"/>
      <c r="D18" s="1"/>
    </row>
    <row r="19" spans="1:4" ht="18" x14ac:dyDescent="0.35">
      <c r="A19" s="42">
        <v>1971</v>
      </c>
      <c r="B19" s="43">
        <v>1.1220000000000001</v>
      </c>
      <c r="C19" s="1"/>
      <c r="D19" s="1"/>
    </row>
    <row r="20" spans="1:4" ht="18" x14ac:dyDescent="0.35">
      <c r="A20" s="42">
        <v>1970</v>
      </c>
      <c r="B20" s="43">
        <v>1.131</v>
      </c>
      <c r="C20" s="1"/>
      <c r="D20" s="1"/>
    </row>
    <row r="21" spans="1:4" ht="18" x14ac:dyDescent="0.35">
      <c r="A21" s="42">
        <v>1969</v>
      </c>
      <c r="B21" s="43">
        <v>1.1419999999999999</v>
      </c>
      <c r="C21" s="43">
        <v>1</v>
      </c>
      <c r="D21" s="1"/>
    </row>
    <row r="22" spans="1:4" ht="18" x14ac:dyDescent="0.35">
      <c r="A22" s="42">
        <v>1968</v>
      </c>
      <c r="B22" s="43">
        <v>1.1519999999999999</v>
      </c>
      <c r="C22" s="43">
        <v>1.01</v>
      </c>
      <c r="D22" s="1"/>
    </row>
    <row r="23" spans="1:4" ht="18" x14ac:dyDescent="0.35">
      <c r="A23" s="42">
        <v>1967</v>
      </c>
      <c r="B23" s="43">
        <v>1.1619999999999999</v>
      </c>
      <c r="C23" s="43">
        <v>1.02</v>
      </c>
      <c r="D23" s="1"/>
    </row>
    <row r="24" spans="1:4" ht="18" x14ac:dyDescent="0.35">
      <c r="A24" s="42">
        <v>1966</v>
      </c>
      <c r="B24" s="43">
        <v>1.173</v>
      </c>
      <c r="C24" s="43">
        <v>1.0309999999999999</v>
      </c>
      <c r="D24" s="1"/>
    </row>
    <row r="25" spans="1:4" ht="18" x14ac:dyDescent="0.35">
      <c r="A25" s="42">
        <v>1965</v>
      </c>
      <c r="B25" s="43">
        <v>1.1839999999999999</v>
      </c>
      <c r="C25" s="43">
        <v>1.042</v>
      </c>
      <c r="D25" s="1"/>
    </row>
    <row r="26" spans="1:4" ht="18" x14ac:dyDescent="0.35">
      <c r="A26" s="42">
        <v>1964</v>
      </c>
      <c r="B26" s="43">
        <v>1.1950000000000001</v>
      </c>
      <c r="C26" s="43">
        <v>1.0529999999999999</v>
      </c>
      <c r="D26" s="1"/>
    </row>
    <row r="27" spans="1:4" ht="18" x14ac:dyDescent="0.35">
      <c r="A27" s="42">
        <v>1963</v>
      </c>
      <c r="B27" s="43">
        <v>1.206</v>
      </c>
      <c r="C27" s="43">
        <v>1.0640000000000001</v>
      </c>
      <c r="D27" s="1"/>
    </row>
    <row r="28" spans="1:4" ht="18" x14ac:dyDescent="0.35">
      <c r="A28" s="42">
        <v>1962</v>
      </c>
      <c r="B28" s="43">
        <v>1.218</v>
      </c>
      <c r="C28" s="43">
        <v>1.0760000000000001</v>
      </c>
      <c r="D28" s="1"/>
    </row>
    <row r="29" spans="1:4" ht="18" x14ac:dyDescent="0.35">
      <c r="A29" s="42">
        <v>1961</v>
      </c>
      <c r="B29" s="43">
        <v>1.23</v>
      </c>
      <c r="C29" s="43">
        <v>1.0880000000000001</v>
      </c>
      <c r="D29" s="1"/>
    </row>
    <row r="30" spans="1:4" ht="18" x14ac:dyDescent="0.35">
      <c r="A30" s="42">
        <v>1960</v>
      </c>
      <c r="B30" s="43">
        <v>1.242</v>
      </c>
      <c r="C30" s="43">
        <v>1.1000000000000001</v>
      </c>
      <c r="D30" s="1"/>
    </row>
    <row r="31" spans="1:4" ht="18" x14ac:dyDescent="0.35">
      <c r="A31" s="42">
        <v>1959</v>
      </c>
      <c r="B31" s="43">
        <v>1.2549999999999999</v>
      </c>
      <c r="C31" s="43">
        <v>1.113</v>
      </c>
      <c r="D31" s="1"/>
    </row>
    <row r="32" spans="1:4" ht="18" x14ac:dyDescent="0.35">
      <c r="A32" s="42">
        <v>1958</v>
      </c>
      <c r="B32" s="43">
        <v>1.268</v>
      </c>
      <c r="C32" s="43">
        <v>1.1259999999999999</v>
      </c>
      <c r="D32" s="1"/>
    </row>
    <row r="33" spans="1:5" ht="18" x14ac:dyDescent="0.35">
      <c r="A33" s="42">
        <v>1957</v>
      </c>
      <c r="B33" s="43">
        <v>1.2809999999999999</v>
      </c>
      <c r="C33" s="43">
        <v>1.139</v>
      </c>
      <c r="D33" s="1"/>
    </row>
    <row r="34" spans="1:5" ht="18" x14ac:dyDescent="0.35">
      <c r="A34" s="42">
        <v>1956</v>
      </c>
      <c r="B34" s="43">
        <v>1.2949999999999999</v>
      </c>
      <c r="C34" s="43">
        <v>1.153</v>
      </c>
      <c r="D34" s="1"/>
    </row>
    <row r="35" spans="1:5" ht="18" x14ac:dyDescent="0.35">
      <c r="A35" s="42">
        <v>1955</v>
      </c>
      <c r="B35" s="43">
        <v>1.3089999999999999</v>
      </c>
      <c r="C35" s="43">
        <v>1.167</v>
      </c>
      <c r="D35" s="1"/>
    </row>
    <row r="36" spans="1:5" ht="18" x14ac:dyDescent="0.35">
      <c r="A36" s="42">
        <v>1954</v>
      </c>
      <c r="B36" s="43">
        <v>1.323</v>
      </c>
      <c r="C36" s="43">
        <v>1.181</v>
      </c>
      <c r="D36" s="41">
        <v>1</v>
      </c>
    </row>
    <row r="37" spans="1:5" ht="18" x14ac:dyDescent="0.35">
      <c r="A37" s="42">
        <v>1953</v>
      </c>
      <c r="B37" s="43">
        <v>1.3380000000000001</v>
      </c>
      <c r="C37" s="43">
        <v>1.196</v>
      </c>
      <c r="D37" s="41">
        <v>1.0149999999999999</v>
      </c>
    </row>
    <row r="38" spans="1:5" ht="18" x14ac:dyDescent="0.35">
      <c r="A38" s="42">
        <v>1952</v>
      </c>
      <c r="B38" s="43">
        <v>1.353</v>
      </c>
      <c r="C38" s="43">
        <v>1.2110000000000001</v>
      </c>
      <c r="D38" s="41">
        <v>1.03</v>
      </c>
    </row>
    <row r="39" spans="1:5" ht="18" x14ac:dyDescent="0.35">
      <c r="A39" s="42">
        <v>1951</v>
      </c>
      <c r="B39" s="43">
        <v>1.3680000000000001</v>
      </c>
      <c r="C39" s="43">
        <v>1.226</v>
      </c>
      <c r="D39" s="41">
        <v>1.0449999999999999</v>
      </c>
    </row>
    <row r="40" spans="1:5" ht="18" x14ac:dyDescent="0.35">
      <c r="A40" s="42">
        <v>1950</v>
      </c>
      <c r="B40" s="43">
        <v>1.3839999999999999</v>
      </c>
      <c r="C40" s="43">
        <v>1.242</v>
      </c>
      <c r="D40" s="41">
        <v>1.0609999999999999</v>
      </c>
    </row>
    <row r="41" spans="1:5" ht="18" x14ac:dyDescent="0.35">
      <c r="A41" s="42">
        <v>1949</v>
      </c>
      <c r="B41" s="43">
        <v>1.4</v>
      </c>
      <c r="C41" s="43">
        <v>1.258</v>
      </c>
      <c r="D41" s="41">
        <v>1.077</v>
      </c>
    </row>
    <row r="42" spans="1:5" ht="18" x14ac:dyDescent="0.35">
      <c r="A42" s="42">
        <v>1948</v>
      </c>
      <c r="B42" s="43">
        <v>1.4159999999999999</v>
      </c>
      <c r="C42" s="43">
        <v>1.274</v>
      </c>
      <c r="D42" s="41">
        <v>1.093</v>
      </c>
    </row>
    <row r="43" spans="1:5" ht="18" x14ac:dyDescent="0.35">
      <c r="A43" s="42">
        <v>1947</v>
      </c>
      <c r="B43" s="43">
        <v>1.4330000000000001</v>
      </c>
      <c r="C43" s="43">
        <v>1.2909999999999999</v>
      </c>
      <c r="D43" s="41">
        <v>1.1100000000000001</v>
      </c>
    </row>
    <row r="44" spans="1:5" ht="18" x14ac:dyDescent="0.35">
      <c r="A44" s="42">
        <v>1946</v>
      </c>
      <c r="B44" s="43">
        <v>1.45</v>
      </c>
      <c r="C44" s="43">
        <v>1.3080000000000001</v>
      </c>
      <c r="D44" s="41">
        <v>1.127</v>
      </c>
    </row>
    <row r="45" spans="1:5" ht="18" x14ac:dyDescent="0.35">
      <c r="A45" s="42">
        <v>1945</v>
      </c>
      <c r="B45" s="43">
        <v>1.468</v>
      </c>
      <c r="C45" s="43">
        <v>1.3260000000000001</v>
      </c>
      <c r="D45" s="41">
        <v>1.145</v>
      </c>
    </row>
    <row r="46" spans="1:5" ht="18" x14ac:dyDescent="0.35">
      <c r="A46" s="42">
        <v>1944</v>
      </c>
      <c r="B46" s="43">
        <v>1.486</v>
      </c>
      <c r="C46" s="43">
        <v>1.3440000000000001</v>
      </c>
      <c r="D46" s="41">
        <v>1.163</v>
      </c>
    </row>
    <row r="47" spans="1:5" ht="18" x14ac:dyDescent="0.35">
      <c r="A47" s="42">
        <v>1943</v>
      </c>
      <c r="B47" s="43">
        <v>1.5049999999999999</v>
      </c>
      <c r="C47" s="43">
        <v>1.363</v>
      </c>
      <c r="D47" s="41">
        <v>1.1819999999999999</v>
      </c>
      <c r="E47" s="35"/>
    </row>
    <row r="48" spans="1:5" ht="18" x14ac:dyDescent="0.35">
      <c r="A48" s="42">
        <v>1942</v>
      </c>
      <c r="B48" s="43">
        <v>1.524</v>
      </c>
      <c r="C48" s="43">
        <v>1.3819999999999999</v>
      </c>
      <c r="D48" s="41">
        <v>1.2010000000000001</v>
      </c>
      <c r="E48" s="35"/>
    </row>
    <row r="49" spans="1:5" ht="18" x14ac:dyDescent="0.35">
      <c r="A49" s="42">
        <v>1941</v>
      </c>
      <c r="B49" s="43">
        <v>1.544</v>
      </c>
      <c r="C49" s="43">
        <v>1.4019999999999999</v>
      </c>
      <c r="D49" s="41">
        <v>1.2210000000000001</v>
      </c>
      <c r="E49" s="35"/>
    </row>
    <row r="50" spans="1:5" ht="18" x14ac:dyDescent="0.35">
      <c r="A50" s="42">
        <v>1940</v>
      </c>
      <c r="B50" s="43">
        <v>1.5640000000000001</v>
      </c>
      <c r="C50" s="43">
        <v>1.4219999999999999</v>
      </c>
      <c r="D50" s="41">
        <v>1.2410000000000001</v>
      </c>
      <c r="E50" s="35"/>
    </row>
    <row r="51" spans="1:5" ht="18" x14ac:dyDescent="0.35">
      <c r="A51" s="42">
        <v>1939</v>
      </c>
      <c r="C51" s="43">
        <v>1.4430000000000001</v>
      </c>
      <c r="D51" s="41">
        <v>1.262</v>
      </c>
      <c r="E51" s="35"/>
    </row>
    <row r="52" spans="1:5" ht="18" x14ac:dyDescent="0.35">
      <c r="A52" s="42">
        <v>1938</v>
      </c>
      <c r="C52" s="43">
        <v>1.4650000000000001</v>
      </c>
      <c r="D52" s="41">
        <v>1.2829999999999999</v>
      </c>
      <c r="E52" s="35"/>
    </row>
    <row r="53" spans="1:5" ht="18" x14ac:dyDescent="0.35">
      <c r="A53" s="42">
        <v>1937</v>
      </c>
      <c r="B53" s="44"/>
      <c r="C53" s="43">
        <v>1.488</v>
      </c>
      <c r="D53" s="41">
        <v>1.3069999999999999</v>
      </c>
      <c r="E53" s="35"/>
    </row>
    <row r="54" spans="1:5" ht="18" x14ac:dyDescent="0.35">
      <c r="A54" s="42">
        <v>1936</v>
      </c>
      <c r="B54" s="44"/>
      <c r="C54" s="43">
        <v>1.512</v>
      </c>
      <c r="D54" s="41">
        <v>1.3320000000000001</v>
      </c>
      <c r="E54" s="35"/>
    </row>
    <row r="55" spans="1:5" ht="18" x14ac:dyDescent="0.35">
      <c r="A55" s="42">
        <v>1935</v>
      </c>
      <c r="B55" s="1"/>
      <c r="C55" s="43">
        <v>1.5369999999999999</v>
      </c>
      <c r="D55" s="41">
        <v>1.3580000000000001</v>
      </c>
      <c r="E55" s="35"/>
    </row>
    <row r="56" spans="1:5" ht="18" x14ac:dyDescent="0.35">
      <c r="A56" s="42">
        <v>1934</v>
      </c>
      <c r="B56" s="1"/>
      <c r="C56" s="43">
        <v>1.5629999999999999</v>
      </c>
    </row>
    <row r="57" spans="1:5" ht="18" x14ac:dyDescent="0.35">
      <c r="A57" s="42">
        <v>1933</v>
      </c>
      <c r="B57" s="1"/>
      <c r="C57" s="43">
        <v>1.591</v>
      </c>
    </row>
    <row r="58" spans="1:5" ht="18" x14ac:dyDescent="0.35">
      <c r="A58" s="42">
        <v>1932</v>
      </c>
      <c r="B58" s="1"/>
      <c r="C58" s="43">
        <v>1.621</v>
      </c>
    </row>
    <row r="59" spans="1:5" ht="18" x14ac:dyDescent="0.35">
      <c r="A59" s="42">
        <v>1931</v>
      </c>
      <c r="B59" s="1"/>
      <c r="C59" s="43">
        <v>1.7130000000000001</v>
      </c>
    </row>
    <row r="60" spans="1:5" ht="18" x14ac:dyDescent="0.35">
      <c r="A60" s="42">
        <v>1930</v>
      </c>
      <c r="B60" s="1"/>
      <c r="C60" s="43">
        <v>1.7509999999999999</v>
      </c>
    </row>
    <row r="61" spans="1:5" ht="18" x14ac:dyDescent="0.35">
      <c r="A61" s="42">
        <v>1929</v>
      </c>
      <c r="B61" s="1"/>
    </row>
    <row r="63" spans="1:5" ht="18" x14ac:dyDescent="0.35">
      <c r="A63" s="36"/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svod</vt:lpstr>
      <vt:lpstr>раб</vt:lpstr>
      <vt:lpstr>prot</vt:lpstr>
      <vt:lpstr>коэфф</vt:lpstr>
      <vt:lpstr>svod!Область_печати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tnf</dc:creator>
  <cp:lastModifiedBy>tnf</cp:lastModifiedBy>
  <cp:lastPrinted>2008-05-07T11:21:19Z</cp:lastPrinted>
  <dcterms:created xsi:type="dcterms:W3CDTF">2002-05-24T05:47:40Z</dcterms:created>
  <dcterms:modified xsi:type="dcterms:W3CDTF">2019-09-15T14:35:33Z</dcterms:modified>
</cp:coreProperties>
</file>